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Vodovodní přípojka" sheetId="2" r:id="rId2"/>
    <sheet name="IO 02 - Splašková kanaliz..." sheetId="3" r:id="rId3"/>
    <sheet name="IO 03 - Přípojka dešťové ..." sheetId="4" r:id="rId4"/>
    <sheet name="IO 04 - Přeložka VO" sheetId="5" r:id="rId5"/>
    <sheet name="01 - přípojka SLP" sheetId="6" r:id="rId6"/>
    <sheet name="02 - přípojka NN" sheetId="7" r:id="rId7"/>
    <sheet name="SO 02 - Zpevněné plochy" sheetId="8" r:id="rId8"/>
    <sheet name="VRN - VRN" sheetId="9" r:id="rId9"/>
    <sheet name="Seznam figur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'IO 01 - Vodovodní přípojka'!$C$119:$K$170</definedName>
    <definedName name="_xlnm.Print_Area" localSheetId="1">'IO 01 - Vodovodní přípojka'!$C$82:$J$101,'IO 01 - Vodovodní přípojka'!$C$107:$K$170</definedName>
    <definedName name="_xlnm.Print_Titles" localSheetId="1">'IO 01 - Vodovodní přípojka'!$119:$119</definedName>
    <definedName name="_xlnm._FilterDatabase" localSheetId="2" hidden="1">'IO 02 - Splašková kanaliz...'!$C$118:$K$152</definedName>
    <definedName name="_xlnm.Print_Area" localSheetId="2">'IO 02 - Splašková kanaliz...'!$C$82:$J$100,'IO 02 - Splašková kanaliz...'!$C$106:$K$152</definedName>
    <definedName name="_xlnm.Print_Titles" localSheetId="2">'IO 02 - Splašková kanaliz...'!$118:$118</definedName>
    <definedName name="_xlnm._FilterDatabase" localSheetId="3" hidden="1">'IO 03 - Přípojka dešťové ...'!$C$118:$K$153</definedName>
    <definedName name="_xlnm.Print_Area" localSheetId="3">'IO 03 - Přípojka dešťové ...'!$C$82:$J$100,'IO 03 - Přípojka dešťové ...'!$C$106:$K$153</definedName>
    <definedName name="_xlnm.Print_Titles" localSheetId="3">'IO 03 - Přípojka dešťové ...'!$118:$118</definedName>
    <definedName name="_xlnm._FilterDatabase" localSheetId="4" hidden="1">'IO 04 - Přeložka VO'!$C$119:$K$142</definedName>
    <definedName name="_xlnm.Print_Area" localSheetId="4">'IO 04 - Přeložka VO'!$C$82:$J$101,'IO 04 - Přeložka VO'!$C$107:$K$142</definedName>
    <definedName name="_xlnm.Print_Titles" localSheetId="4">'IO 04 - Přeložka VO'!$119:$119</definedName>
    <definedName name="_xlnm._FilterDatabase" localSheetId="5" hidden="1">'01 - přípojka SLP'!$C$122:$K$144</definedName>
    <definedName name="_xlnm.Print_Area" localSheetId="5">'01 - přípojka SLP'!$C$82:$J$102,'01 - přípojka SLP'!$C$108:$K$144</definedName>
    <definedName name="_xlnm.Print_Titles" localSheetId="5">'01 - přípojka SLP'!$122:$122</definedName>
    <definedName name="_xlnm._FilterDatabase" localSheetId="6" hidden="1">'02 - přípojka NN'!$C$122:$K$145</definedName>
    <definedName name="_xlnm.Print_Area" localSheetId="6">'02 - přípojka NN'!$C$82:$J$102,'02 - přípojka NN'!$C$108:$K$145</definedName>
    <definedName name="_xlnm.Print_Titles" localSheetId="6">'02 - přípojka NN'!$122:$122</definedName>
    <definedName name="_xlnm._FilterDatabase" localSheetId="7" hidden="1">'SO 02 - Zpevněné plochy'!$C$120:$K$181</definedName>
    <definedName name="_xlnm.Print_Area" localSheetId="7">'SO 02 - Zpevněné plochy'!$C$82:$J$102,'SO 02 - Zpevněné plochy'!$C$108:$K$181</definedName>
    <definedName name="_xlnm.Print_Titles" localSheetId="7">'SO 02 - Zpevněné plochy'!$120:$120</definedName>
    <definedName name="_xlnm._FilterDatabase" localSheetId="8" hidden="1">'VRN - VRN'!$C$120:$K$133</definedName>
    <definedName name="_xlnm.Print_Area" localSheetId="8">'VRN - VRN'!$C$82:$J$102,'VRN - VRN'!$C$108:$K$133</definedName>
    <definedName name="_xlnm.Print_Titles" localSheetId="8">'VRN - VRN'!$120:$120</definedName>
    <definedName name="_xlnm.Print_Area" localSheetId="9">'Seznam figur'!$C$4:$G$45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103"/>
  <c i="9" r="J35"/>
  <c i="1" r="AX103"/>
  <c i="9"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8" r="J37"/>
  <c r="J36"/>
  <c i="1" r="AY102"/>
  <c i="8" r="J35"/>
  <c i="1" r="AX102"/>
  <c i="8" r="BI181"/>
  <c r="BH181"/>
  <c r="BG181"/>
  <c r="BF181"/>
  <c r="T181"/>
  <c r="T180"/>
  <c r="R181"/>
  <c r="R180"/>
  <c r="P181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89"/>
  <c r="E7"/>
  <c r="E111"/>
  <c i="7" r="J39"/>
  <c r="J38"/>
  <c i="1" r="AY101"/>
  <c i="7" r="J37"/>
  <c i="1" r="AX101"/>
  <c i="7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117"/>
  <c r="E7"/>
  <c r="E111"/>
  <c i="6" r="J39"/>
  <c r="J38"/>
  <c i="1" r="AY100"/>
  <c i="6" r="J37"/>
  <c i="1" r="AX100"/>
  <c i="6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F117"/>
  <c r="E115"/>
  <c r="F91"/>
  <c r="E89"/>
  <c r="J26"/>
  <c r="E26"/>
  <c r="J94"/>
  <c r="J25"/>
  <c r="J23"/>
  <c r="E23"/>
  <c r="J119"/>
  <c r="J22"/>
  <c r="J20"/>
  <c r="E20"/>
  <c r="F94"/>
  <c r="J19"/>
  <c r="J17"/>
  <c r="E17"/>
  <c r="F93"/>
  <c r="J16"/>
  <c r="J14"/>
  <c r="J117"/>
  <c r="E7"/>
  <c r="E85"/>
  <c i="5" r="J37"/>
  <c r="J36"/>
  <c i="1" r="AY98"/>
  <c i="5" r="J35"/>
  <c i="1" r="AX98"/>
  <c i="5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4" r="J37"/>
  <c r="J36"/>
  <c i="1" r="AY97"/>
  <c i="4" r="J35"/>
  <c i="1" r="AX97"/>
  <c i="4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91"/>
  <c r="J20"/>
  <c r="J18"/>
  <c r="E18"/>
  <c r="F92"/>
  <c r="J17"/>
  <c r="J15"/>
  <c r="E15"/>
  <c r="F115"/>
  <c r="J14"/>
  <c r="J12"/>
  <c r="J113"/>
  <c r="E7"/>
  <c r="E85"/>
  <c i="3" r="J37"/>
  <c r="J36"/>
  <c i="1" r="AY96"/>
  <c i="3" r="J35"/>
  <c i="1" r="AX96"/>
  <c i="3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91"/>
  <c r="J20"/>
  <c r="J18"/>
  <c r="E18"/>
  <c r="F92"/>
  <c r="J17"/>
  <c r="J15"/>
  <c r="E15"/>
  <c r="F115"/>
  <c r="J14"/>
  <c r="J12"/>
  <c r="J113"/>
  <c r="E7"/>
  <c r="E109"/>
  <c i="2" r="J37"/>
  <c r="J36"/>
  <c i="1" r="AY95"/>
  <c i="2" r="J35"/>
  <c i="1" r="AX95"/>
  <c i="2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70"/>
  <c r="J162"/>
  <c r="J157"/>
  <c r="BK150"/>
  <c r="BK145"/>
  <c r="J135"/>
  <c r="J131"/>
  <c r="BK162"/>
  <c r="BK153"/>
  <c r="BK135"/>
  <c r="J126"/>
  <c r="J168"/>
  <c r="J161"/>
  <c r="J153"/>
  <c r="J145"/>
  <c r="J139"/>
  <c r="J130"/>
  <c r="BK125"/>
  <c r="J123"/>
  <c r="J167"/>
  <c r="J149"/>
  <c r="BK139"/>
  <c r="J129"/>
  <c i="3" r="J148"/>
  <c r="J136"/>
  <c r="J121"/>
  <c r="J146"/>
  <c r="BK141"/>
  <c r="J125"/>
  <c r="J151"/>
  <c r="BK138"/>
  <c r="BK135"/>
  <c r="BK129"/>
  <c r="BK149"/>
  <c r="BK144"/>
  <c r="BK137"/>
  <c r="J132"/>
  <c r="J129"/>
  <c i="4" r="J147"/>
  <c r="J128"/>
  <c r="BK123"/>
  <c r="BK146"/>
  <c r="BK138"/>
  <c r="J132"/>
  <c r="BK125"/>
  <c r="BK150"/>
  <c r="BK147"/>
  <c r="BK140"/>
  <c r="J134"/>
  <c r="J126"/>
  <c r="J144"/>
  <c r="BK135"/>
  <c r="BK128"/>
  <c r="J123"/>
  <c i="5" r="J139"/>
  <c r="J131"/>
  <c r="J124"/>
  <c r="BK139"/>
  <c r="BK127"/>
  <c r="BK141"/>
  <c r="BK132"/>
  <c r="J136"/>
  <c r="BK130"/>
  <c i="6" r="J128"/>
  <c r="BK144"/>
  <c r="BK133"/>
  <c r="J127"/>
  <c r="J140"/>
  <c r="J143"/>
  <c r="J130"/>
  <c i="7" r="BK143"/>
  <c r="J133"/>
  <c r="J142"/>
  <c r="J131"/>
  <c r="J143"/>
  <c r="BK133"/>
  <c r="BK124"/>
  <c i="8" r="J162"/>
  <c r="BK149"/>
  <c r="BK181"/>
  <c r="BK162"/>
  <c r="J157"/>
  <c r="J179"/>
  <c r="J166"/>
  <c r="J140"/>
  <c r="J153"/>
  <c r="BK140"/>
  <c i="9" r="J133"/>
  <c r="BK129"/>
  <c r="J125"/>
  <c r="BK131"/>
  <c r="J124"/>
  <c i="2" r="BK168"/>
  <c r="J159"/>
  <c r="J154"/>
  <c r="BK147"/>
  <c r="J138"/>
  <c r="BK133"/>
  <c r="BK167"/>
  <c r="J155"/>
  <c r="BK148"/>
  <c r="BK134"/>
  <c r="BK123"/>
  <c r="BK164"/>
  <c r="J160"/>
  <c r="BK152"/>
  <c r="BK143"/>
  <c r="J137"/>
  <c r="BK128"/>
  <c i="1" r="AS99"/>
  <c i="2" r="BK142"/>
  <c r="J132"/>
  <c r="J125"/>
  <c i="3" r="BK140"/>
  <c r="J128"/>
  <c r="BK150"/>
  <c r="J143"/>
  <c r="J127"/>
  <c r="J152"/>
  <c r="BK146"/>
  <c r="BK134"/>
  <c r="BK131"/>
  <c r="BK121"/>
  <c r="BK148"/>
  <c r="J138"/>
  <c r="J131"/>
  <c r="BK128"/>
  <c r="BK123"/>
  <c i="4" r="J148"/>
  <c r="J129"/>
  <c r="J153"/>
  <c r="BK144"/>
  <c r="J136"/>
  <c r="J131"/>
  <c r="BK121"/>
  <c r="J149"/>
  <c r="BK142"/>
  <c r="BK136"/>
  <c r="BK129"/>
  <c r="J150"/>
  <c r="J143"/>
  <c r="J133"/>
  <c r="BK124"/>
  <c i="5" r="BK134"/>
  <c r="BK126"/>
  <c r="J141"/>
  <c r="J135"/>
  <c r="BK140"/>
  <c r="BK131"/>
  <c r="BK133"/>
  <c i="6" r="J139"/>
  <c r="BK143"/>
  <c r="J131"/>
  <c r="BK126"/>
  <c r="J137"/>
  <c r="BK139"/>
  <c i="7" r="J144"/>
  <c r="BK138"/>
  <c r="BK145"/>
  <c r="J135"/>
  <c r="J126"/>
  <c r="J141"/>
  <c r="J128"/>
  <c i="8" r="J170"/>
  <c r="BK130"/>
  <c r="J178"/>
  <c r="J150"/>
  <c r="J181"/>
  <c r="BK170"/>
  <c r="BK143"/>
  <c r="J158"/>
  <c r="J133"/>
  <c i="9" r="J131"/>
  <c r="J127"/>
  <c r="BK124"/>
  <c r="BK133"/>
  <c r="J129"/>
  <c i="2" r="BK166"/>
  <c r="BK160"/>
  <c r="BK158"/>
  <c r="J152"/>
  <c r="J146"/>
  <c r="J136"/>
  <c r="BK132"/>
  <c r="BK163"/>
  <c r="BK154"/>
  <c r="J143"/>
  <c r="BK127"/>
  <c r="J122"/>
  <c r="J166"/>
  <c r="BK159"/>
  <c r="BK151"/>
  <c r="J142"/>
  <c r="BK131"/>
  <c r="BK126"/>
  <c r="J170"/>
  <c r="BK157"/>
  <c r="J150"/>
  <c r="BK138"/>
  <c r="BK130"/>
  <c r="BK122"/>
  <c i="3" r="J135"/>
  <c r="BK125"/>
  <c r="BK147"/>
  <c r="J142"/>
  <c r="BK126"/>
  <c r="BK122"/>
  <c r="J141"/>
  <c r="BK136"/>
  <c r="J124"/>
  <c r="BK152"/>
  <c r="J147"/>
  <c r="J140"/>
  <c r="BK133"/>
  <c r="BK127"/>
  <c r="J122"/>
  <c i="4" r="BK137"/>
  <c r="BK126"/>
  <c r="BK152"/>
  <c r="BK141"/>
  <c r="BK133"/>
  <c r="J130"/>
  <c r="BK151"/>
  <c r="BK143"/>
  <c r="J138"/>
  <c r="BK130"/>
  <c r="J125"/>
  <c r="BK149"/>
  <c r="J142"/>
  <c r="BK132"/>
  <c r="BK127"/>
  <c r="J121"/>
  <c i="5" r="BK135"/>
  <c r="J127"/>
  <c r="BK142"/>
  <c r="BK136"/>
  <c r="J122"/>
  <c r="J133"/>
  <c r="J130"/>
  <c r="J132"/>
  <c i="6" r="BK142"/>
  <c r="BK127"/>
  <c r="J142"/>
  <c r="BK130"/>
  <c r="J124"/>
  <c r="BK131"/>
  <c r="BK137"/>
  <c r="J126"/>
  <c i="7" r="BK139"/>
  <c r="J129"/>
  <c r="BK141"/>
  <c r="BK127"/>
  <c r="BK126"/>
  <c r="BK144"/>
  <c r="J136"/>
  <c r="BK135"/>
  <c r="J124"/>
  <c r="BK142"/>
  <c r="BK131"/>
  <c i="8" r="J175"/>
  <c r="BK153"/>
  <c r="BK133"/>
  <c r="BK179"/>
  <c r="BK158"/>
  <c r="J149"/>
  <c r="BK178"/>
  <c r="J146"/>
  <c r="J124"/>
  <c r="J143"/>
  <c i="9" r="F35"/>
  <c r="BK127"/>
  <c i="2" r="BK169"/>
  <c r="J164"/>
  <c r="BK155"/>
  <c r="J148"/>
  <c r="J141"/>
  <c r="J134"/>
  <c r="BK129"/>
  <c r="BK161"/>
  <c r="BK149"/>
  <c r="J133"/>
  <c r="BK124"/>
  <c r="J163"/>
  <c r="J158"/>
  <c r="J147"/>
  <c r="BK141"/>
  <c r="BK136"/>
  <c r="J127"/>
  <c r="J124"/>
  <c r="J169"/>
  <c r="J151"/>
  <c r="BK146"/>
  <c r="BK137"/>
  <c r="J128"/>
  <c i="3" r="BK143"/>
  <c r="BK130"/>
  <c r="J149"/>
  <c r="J144"/>
  <c r="BK132"/>
  <c r="BK124"/>
  <c r="J150"/>
  <c r="J137"/>
  <c r="J133"/>
  <c r="J123"/>
  <c r="BK151"/>
  <c r="BK142"/>
  <c r="J134"/>
  <c r="J130"/>
  <c r="J126"/>
  <c i="4" r="BK153"/>
  <c r="BK134"/>
  <c r="J124"/>
  <c r="J151"/>
  <c r="J137"/>
  <c r="J127"/>
  <c r="J152"/>
  <c r="BK148"/>
  <c r="J141"/>
  <c r="J135"/>
  <c r="J122"/>
  <c r="J146"/>
  <c r="J140"/>
  <c r="BK131"/>
  <c r="BK122"/>
  <c i="5" r="J138"/>
  <c r="BK129"/>
  <c r="J125"/>
  <c r="J140"/>
  <c r="J126"/>
  <c r="BK138"/>
  <c r="J129"/>
  <c r="BK125"/>
  <c r="BK124"/>
  <c r="BK122"/>
  <c r="J142"/>
  <c r="J134"/>
  <c i="6" r="BK141"/>
  <c r="BK124"/>
  <c r="BK140"/>
  <c r="BK128"/>
  <c r="J144"/>
  <c r="J133"/>
  <c r="J141"/>
  <c i="7" r="J145"/>
  <c r="BK136"/>
  <c r="BK128"/>
  <c r="J138"/>
  <c r="BK129"/>
  <c r="J139"/>
  <c r="J127"/>
  <c i="8" r="BK166"/>
  <c r="BK150"/>
  <c r="BK124"/>
  <c r="BK175"/>
  <c r="BK157"/>
  <c r="J130"/>
  <c r="BK146"/>
  <c i="9" r="F37"/>
  <c r="BK125"/>
  <c i="2" l="1" r="R121"/>
  <c r="R140"/>
  <c r="R144"/>
  <c r="T165"/>
  <c i="3" r="P120"/>
  <c r="R139"/>
  <c r="R145"/>
  <c i="4" r="P120"/>
  <c i="5" r="P128"/>
  <c r="P123"/>
  <c r="P120"/>
  <c i="1" r="AU98"/>
  <c i="5" r="R137"/>
  <c i="6" r="BK125"/>
  <c r="J125"/>
  <c r="J99"/>
  <c r="R129"/>
  <c r="P138"/>
  <c i="7" r="P125"/>
  <c r="P123"/>
  <c i="1" r="AU101"/>
  <c i="7" r="T130"/>
  <c r="R140"/>
  <c i="8" r="BK123"/>
  <c r="J123"/>
  <c r="J98"/>
  <c r="P123"/>
  <c r="R156"/>
  <c r="T174"/>
  <c i="2" r="T121"/>
  <c r="T140"/>
  <c r="T144"/>
  <c r="R165"/>
  <c i="3" r="BK120"/>
  <c r="BK139"/>
  <c r="J139"/>
  <c r="J98"/>
  <c r="P145"/>
  <c i="5" r="R128"/>
  <c r="R123"/>
  <c r="R120"/>
  <c r="BK137"/>
  <c r="J137"/>
  <c r="J100"/>
  <c i="6" r="T125"/>
  <c r="T123"/>
  <c r="BK129"/>
  <c r="J129"/>
  <c r="J100"/>
  <c r="BK138"/>
  <c r="J138"/>
  <c r="J101"/>
  <c i="7" r="R125"/>
  <c r="R123"/>
  <c r="P130"/>
  <c r="BK140"/>
  <c r="J140"/>
  <c r="J101"/>
  <c i="8" r="T123"/>
  <c r="T122"/>
  <c r="T121"/>
  <c r="T156"/>
  <c r="R174"/>
  <c i="9" r="P123"/>
  <c i="2" r="BK121"/>
  <c r="P140"/>
  <c r="P144"/>
  <c r="P165"/>
  <c i="3" r="R120"/>
  <c r="R119"/>
  <c r="P139"/>
  <c r="BK145"/>
  <c r="J145"/>
  <c r="J99"/>
  <c i="4" r="BK120"/>
  <c r="T120"/>
  <c r="P139"/>
  <c r="T139"/>
  <c r="P145"/>
  <c r="T145"/>
  <c i="5" r="BK128"/>
  <c r="J128"/>
  <c r="J99"/>
  <c r="P137"/>
  <c i="6" r="R125"/>
  <c r="R123"/>
  <c r="P129"/>
  <c r="R138"/>
  <c i="7" r="BK125"/>
  <c r="J125"/>
  <c r="J99"/>
  <c r="BK130"/>
  <c r="J130"/>
  <c r="J100"/>
  <c r="P140"/>
  <c i="8" r="BK156"/>
  <c r="J156"/>
  <c r="J99"/>
  <c r="P174"/>
  <c i="9" r="R123"/>
  <c r="P128"/>
  <c r="T128"/>
  <c i="2" r="P121"/>
  <c r="P120"/>
  <c i="1" r="AU95"/>
  <c i="2" r="BK140"/>
  <c r="J140"/>
  <c r="J98"/>
  <c r="BK144"/>
  <c r="J144"/>
  <c r="J99"/>
  <c r="BK165"/>
  <c r="J165"/>
  <c r="J100"/>
  <c i="3" r="T120"/>
  <c r="T139"/>
  <c r="T145"/>
  <c i="4" r="R120"/>
  <c r="BK139"/>
  <c r="J139"/>
  <c r="J98"/>
  <c r="R139"/>
  <c r="BK145"/>
  <c r="J145"/>
  <c r="J99"/>
  <c r="R145"/>
  <c i="5" r="T128"/>
  <c r="T123"/>
  <c r="T120"/>
  <c r="T137"/>
  <c i="6" r="P125"/>
  <c r="P123"/>
  <c i="1" r="AU100"/>
  <c i="6" r="T129"/>
  <c r="T138"/>
  <c i="7" r="T125"/>
  <c r="T123"/>
  <c r="R130"/>
  <c r="T140"/>
  <c i="8" r="R123"/>
  <c r="R122"/>
  <c r="R121"/>
  <c r="P156"/>
  <c r="BK174"/>
  <c r="J174"/>
  <c r="J100"/>
  <c i="9" r="BK123"/>
  <c r="T123"/>
  <c r="T122"/>
  <c r="T121"/>
  <c r="BK128"/>
  <c r="J128"/>
  <c r="J100"/>
  <c r="R128"/>
  <c i="5" r="BK123"/>
  <c r="J123"/>
  <c r="J98"/>
  <c r="BK121"/>
  <c r="J121"/>
  <c r="J97"/>
  <c i="9" r="BK126"/>
  <c r="J126"/>
  <c r="J99"/>
  <c i="6" r="BK123"/>
  <c r="J123"/>
  <c r="J98"/>
  <c i="7" r="BK123"/>
  <c r="J123"/>
  <c r="J98"/>
  <c i="8" r="BK180"/>
  <c r="J180"/>
  <c r="J101"/>
  <c i="9" r="BK132"/>
  <c r="J132"/>
  <c r="J101"/>
  <c r="J89"/>
  <c r="J91"/>
  <c r="J92"/>
  <c r="BE124"/>
  <c r="BE125"/>
  <c r="BE127"/>
  <c r="BE129"/>
  <c r="BE131"/>
  <c i="8" r="BK122"/>
  <c r="J122"/>
  <c r="J97"/>
  <c i="9" r="E85"/>
  <c r="F91"/>
  <c r="F92"/>
  <c r="BE133"/>
  <c i="1" r="BB103"/>
  <c r="BD103"/>
  <c i="8" r="J92"/>
  <c r="J115"/>
  <c r="BE149"/>
  <c r="BE162"/>
  <c r="BE166"/>
  <c r="BE181"/>
  <c r="F92"/>
  <c r="F117"/>
  <c r="BE124"/>
  <c r="BE150"/>
  <c r="BE153"/>
  <c r="J91"/>
  <c r="BE130"/>
  <c r="BE133"/>
  <c r="BE143"/>
  <c r="BE170"/>
  <c r="BE175"/>
  <c r="BE178"/>
  <c r="E85"/>
  <c r="BE140"/>
  <c r="BE146"/>
  <c r="BE157"/>
  <c r="BE158"/>
  <c r="BE179"/>
  <c i="7" r="F94"/>
  <c r="J119"/>
  <c r="BE129"/>
  <c r="BE135"/>
  <c r="F93"/>
  <c r="J94"/>
  <c r="BE136"/>
  <c r="BE138"/>
  <c r="BE139"/>
  <c r="BE142"/>
  <c r="E85"/>
  <c r="BE128"/>
  <c r="BE133"/>
  <c r="BE143"/>
  <c r="BE144"/>
  <c r="BE145"/>
  <c r="J91"/>
  <c r="BE124"/>
  <c r="BE126"/>
  <c r="BE127"/>
  <c r="BE131"/>
  <c r="BE141"/>
  <c i="6" r="J91"/>
  <c r="F119"/>
  <c r="F120"/>
  <c r="BE127"/>
  <c r="BE130"/>
  <c r="BE131"/>
  <c r="BE139"/>
  <c r="BE143"/>
  <c r="BE144"/>
  <c r="J93"/>
  <c r="E111"/>
  <c r="J120"/>
  <c r="BE124"/>
  <c r="BE126"/>
  <c r="BE128"/>
  <c r="BE137"/>
  <c r="BE141"/>
  <c r="BE142"/>
  <c r="BE133"/>
  <c r="BE140"/>
  <c i="5" r="E85"/>
  <c r="J92"/>
  <c r="J114"/>
  <c r="F117"/>
  <c r="BE122"/>
  <c r="BE127"/>
  <c r="BE131"/>
  <c r="BE134"/>
  <c r="BE135"/>
  <c r="BE136"/>
  <c r="BE138"/>
  <c r="BE139"/>
  <c r="BE141"/>
  <c i="4" r="J120"/>
  <c r="J97"/>
  <c i="5" r="F91"/>
  <c r="BE126"/>
  <c r="BE129"/>
  <c r="BE124"/>
  <c r="BE125"/>
  <c r="BE130"/>
  <c r="BE133"/>
  <c r="BE140"/>
  <c r="J91"/>
  <c r="BE132"/>
  <c r="BE142"/>
  <c i="4" r="F91"/>
  <c r="J115"/>
  <c r="BE125"/>
  <c r="BE129"/>
  <c r="BE133"/>
  <c r="BE136"/>
  <c r="BE137"/>
  <c r="BE141"/>
  <c r="BE146"/>
  <c r="BE148"/>
  <c r="BE150"/>
  <c r="BE153"/>
  <c r="E109"/>
  <c r="BE123"/>
  <c r="BE124"/>
  <c r="BE126"/>
  <c r="BE127"/>
  <c r="BE132"/>
  <c r="BE144"/>
  <c r="BE152"/>
  <c i="3" r="J120"/>
  <c r="J97"/>
  <c i="4" r="J89"/>
  <c r="J92"/>
  <c r="F116"/>
  <c r="BE122"/>
  <c r="BE128"/>
  <c r="BE134"/>
  <c r="BE142"/>
  <c r="BE147"/>
  <c r="BE149"/>
  <c r="BE121"/>
  <c r="BE130"/>
  <c r="BE131"/>
  <c r="BE135"/>
  <c r="BE138"/>
  <c r="BE140"/>
  <c r="BE143"/>
  <c r="BE151"/>
  <c i="3" r="J89"/>
  <c r="J92"/>
  <c r="J115"/>
  <c r="BE124"/>
  <c r="BE140"/>
  <c r="BE142"/>
  <c r="BE146"/>
  <c r="BE150"/>
  <c i="2" r="J121"/>
  <c r="J97"/>
  <c i="3" r="F91"/>
  <c r="F116"/>
  <c r="BE121"/>
  <c r="BE123"/>
  <c r="BE125"/>
  <c r="BE129"/>
  <c r="BE132"/>
  <c r="BE136"/>
  <c r="BE143"/>
  <c r="BE147"/>
  <c r="E85"/>
  <c r="BE128"/>
  <c r="BE130"/>
  <c r="BE138"/>
  <c r="BE152"/>
  <c r="BE122"/>
  <c r="BE126"/>
  <c r="BE127"/>
  <c r="BE131"/>
  <c r="BE133"/>
  <c r="BE134"/>
  <c r="BE135"/>
  <c r="BE137"/>
  <c r="BE141"/>
  <c r="BE144"/>
  <c r="BE148"/>
  <c r="BE149"/>
  <c r="BE151"/>
  <c i="2" r="E85"/>
  <c r="J89"/>
  <c r="J92"/>
  <c r="BE123"/>
  <c r="BE125"/>
  <c r="BE135"/>
  <c r="BE141"/>
  <c r="BE143"/>
  <c r="BE147"/>
  <c r="BE153"/>
  <c r="BE154"/>
  <c r="BE159"/>
  <c r="BE160"/>
  <c r="BE162"/>
  <c r="BE163"/>
  <c r="BE168"/>
  <c r="F91"/>
  <c r="F117"/>
  <c r="BE132"/>
  <c r="BE133"/>
  <c r="BE148"/>
  <c r="BE149"/>
  <c r="BE155"/>
  <c r="BE167"/>
  <c r="J91"/>
  <c r="BE128"/>
  <c r="BE129"/>
  <c r="BE131"/>
  <c r="BE136"/>
  <c r="BE137"/>
  <c r="BE138"/>
  <c r="BE139"/>
  <c r="BE146"/>
  <c r="BE150"/>
  <c r="BE151"/>
  <c r="BE152"/>
  <c r="BE157"/>
  <c r="BE158"/>
  <c r="BE164"/>
  <c r="BE122"/>
  <c r="BE124"/>
  <c r="BE126"/>
  <c r="BE127"/>
  <c r="BE130"/>
  <c r="BE134"/>
  <c r="BE142"/>
  <c r="BE145"/>
  <c r="BE161"/>
  <c r="BE166"/>
  <c r="BE169"/>
  <c r="BE170"/>
  <c r="F34"/>
  <c i="1" r="BA95"/>
  <c i="3" r="J34"/>
  <c i="1" r="AW96"/>
  <c i="4" r="F35"/>
  <c i="1" r="BB97"/>
  <c i="4" r="F36"/>
  <c i="1" r="BC97"/>
  <c i="6" r="F36"/>
  <c i="1" r="BA100"/>
  <c i="6" r="F38"/>
  <c i="1" r="BC100"/>
  <c i="7" r="F39"/>
  <c i="1" r="BD101"/>
  <c i="8" r="J34"/>
  <c i="1" r="AW102"/>
  <c i="9" r="F36"/>
  <c i="1" r="BC103"/>
  <c i="2" r="F37"/>
  <c i="1" r="BD95"/>
  <c r="AS94"/>
  <c i="3" r="F37"/>
  <c i="1" r="BD96"/>
  <c i="4" r="J34"/>
  <c i="1" r="AW97"/>
  <c i="5" r="F36"/>
  <c i="1" r="BC98"/>
  <c i="6" r="J36"/>
  <c i="1" r="AW100"/>
  <c i="7" r="F37"/>
  <c i="1" r="BB101"/>
  <c i="7" r="J36"/>
  <c i="1" r="AW101"/>
  <c i="8" r="F37"/>
  <c i="1" r="BD102"/>
  <c i="9" r="J34"/>
  <c i="1" r="AW103"/>
  <c i="2" r="F35"/>
  <c i="1" r="BB95"/>
  <c i="2" r="F36"/>
  <c i="1" r="BC95"/>
  <c i="3" r="F34"/>
  <c i="1" r="BA96"/>
  <c i="4" r="F37"/>
  <c i="1" r="BD97"/>
  <c i="5" r="F35"/>
  <c i="1" r="BB98"/>
  <c i="5" r="J34"/>
  <c i="1" r="AW98"/>
  <c i="6" r="F39"/>
  <c i="1" r="BD100"/>
  <c i="7" r="F38"/>
  <c i="1" r="BC101"/>
  <c i="8" r="F35"/>
  <c i="1" r="BB102"/>
  <c i="8" r="F36"/>
  <c i="1" r="BC102"/>
  <c i="2" r="J34"/>
  <c i="1" r="AW95"/>
  <c i="3" r="F36"/>
  <c i="1" r="BC96"/>
  <c i="3" r="F35"/>
  <c i="1" r="BB96"/>
  <c i="4" r="F34"/>
  <c i="1" r="BA97"/>
  <c i="5" r="F37"/>
  <c i="1" r="BD98"/>
  <c i="5" r="F34"/>
  <c i="1" r="BA98"/>
  <c i="6" r="F37"/>
  <c i="1" r="BB100"/>
  <c i="7" r="F36"/>
  <c i="1" r="BA101"/>
  <c i="6" r="J32"/>
  <c i="7" r="J32"/>
  <c i="8" r="F34"/>
  <c i="1" r="BA102"/>
  <c i="9" r="F34"/>
  <c i="1" r="BA103"/>
  <c i="4" l="1" r="R119"/>
  <c i="2" r="BK120"/>
  <c r="J120"/>
  <c r="T120"/>
  <c i="9" r="BK122"/>
  <c r="J122"/>
  <c r="J97"/>
  <c i="3" r="T119"/>
  <c i="4" r="BK119"/>
  <c r="J119"/>
  <c i="3" r="BK119"/>
  <c r="J119"/>
  <c i="8" r="P122"/>
  <c r="P121"/>
  <c i="1" r="AU102"/>
  <c i="4" r="P119"/>
  <c i="1" r="AU97"/>
  <c i="9" r="R122"/>
  <c r="R121"/>
  <c i="4" r="T119"/>
  <c i="9" r="P122"/>
  <c r="P121"/>
  <c i="1" r="AU103"/>
  <c i="3" r="P119"/>
  <c i="1" r="AU96"/>
  <c i="2" r="R120"/>
  <c i="9" r="J123"/>
  <c r="J98"/>
  <c i="5" r="BK120"/>
  <c r="J120"/>
  <c r="J96"/>
  <c i="8" r="BK121"/>
  <c r="J121"/>
  <c i="1" r="AG101"/>
  <c r="AG100"/>
  <c i="2" r="J30"/>
  <c i="1" r="AG95"/>
  <c i="3" r="J30"/>
  <c i="1" r="AG96"/>
  <c r="AU99"/>
  <c i="2" r="J33"/>
  <c i="1" r="AV95"/>
  <c r="AT95"/>
  <c r="AN95"/>
  <c i="5" r="F33"/>
  <c i="1" r="AZ98"/>
  <c i="6" r="F35"/>
  <c i="1" r="AZ100"/>
  <c i="8" r="F33"/>
  <c i="1" r="AZ102"/>
  <c i="4" r="J30"/>
  <c i="1" r="AG97"/>
  <c i="3" r="J33"/>
  <c i="1" r="AV96"/>
  <c r="AT96"/>
  <c r="AN96"/>
  <c i="4" r="F33"/>
  <c i="1" r="AZ97"/>
  <c i="6" r="J35"/>
  <c i="1" r="AV100"/>
  <c r="AT100"/>
  <c r="AN100"/>
  <c i="8" r="J33"/>
  <c i="1" r="AV102"/>
  <c r="AT102"/>
  <c i="2" r="F33"/>
  <c i="1" r="AZ95"/>
  <c i="5" r="J33"/>
  <c i="1" r="AV98"/>
  <c r="AT98"/>
  <c r="BB99"/>
  <c r="AX99"/>
  <c r="BA99"/>
  <c r="AW99"/>
  <c i="7" r="J35"/>
  <c i="1" r="AV101"/>
  <c r="AT101"/>
  <c r="AN101"/>
  <c i="8" r="J30"/>
  <c i="1" r="AG102"/>
  <c i="9" r="J33"/>
  <c i="1" r="AV103"/>
  <c r="AT103"/>
  <c i="3" r="F33"/>
  <c i="1" r="AZ96"/>
  <c i="4" r="J33"/>
  <c i="1" r="AV97"/>
  <c r="AT97"/>
  <c r="AN97"/>
  <c r="BC99"/>
  <c r="AY99"/>
  <c r="BD99"/>
  <c i="7" r="F35"/>
  <c i="1" r="AZ101"/>
  <c r="AG99"/>
  <c i="9" r="F33"/>
  <c i="1" r="AZ103"/>
  <c i="4" l="1" r="J96"/>
  <c i="2" r="J96"/>
  <c i="3" r="J96"/>
  <c i="9" r="BK121"/>
  <c r="J121"/>
  <c i="1" r="AN102"/>
  <c i="8" r="J96"/>
  <c r="J39"/>
  <c i="7" r="J41"/>
  <c i="6" r="J41"/>
  <c i="4" r="J39"/>
  <c i="3" r="J39"/>
  <c i="2" r="J39"/>
  <c i="5" r="J30"/>
  <c i="1" r="AG98"/>
  <c i="9" r="J30"/>
  <c i="1" r="AG103"/>
  <c r="BD94"/>
  <c r="W33"/>
  <c r="BA94"/>
  <c r="AW94"/>
  <c r="AK30"/>
  <c r="AU94"/>
  <c r="BC94"/>
  <c r="AY94"/>
  <c r="AZ99"/>
  <c r="AV99"/>
  <c r="AT99"/>
  <c r="AN99"/>
  <c r="BB94"/>
  <c r="AX94"/>
  <c i="5" l="1" r="J39"/>
  <c i="9" r="J39"/>
  <c r="J96"/>
  <c i="1" r="AN98"/>
  <c r="AN103"/>
  <c r="AG94"/>
  <c r="AK26"/>
  <c r="W31"/>
  <c r="W30"/>
  <c r="W32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<sst xmlns="http://schemas.openxmlformats.org/spreadsheetml/2006/main">
  <si>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</si>
  <si>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</si>
  <si>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</si>
  <si>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</si>
  <si>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{a9bf1652-43e1-4888-9b37-dd49023cb043}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</si>
  <si>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</si>
  <si>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</si>
  <si>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</si>
  <si>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</si>
  <si>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</si>
  <si>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</si>
  <si>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</si>
  <si>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</si>
  <si>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</si>
  <si>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2024-05-30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</si>
  <si>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</si>
  <si>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</si>
  <si>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Dobrošov Kiosek - zpevněné plochy</t>
  </si>
  <si>
    <t>KSO:</t>
  </si>
  <si>
    <t>CC-CZ:</t>
  </si>
  <si>
    <t>Místo:</t>
  </si>
  <si>
    <t>Dobrošov</t>
  </si>
  <si>
    <t>Datum:</t>
  </si>
  <si>
    <t>30. 5. 2024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</si>
  <si>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</si>
  <si>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</si>
  <si>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</si>
  <si>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</si>
  <si>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</si>
  <si>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</si>
  <si>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</si>
  <si>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</si>
  <si>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</si>
  <si>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</si>
  <si>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</si>
  <si>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</si>
  <si>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</si>
  <si>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</si>
  <si>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</si>
  <si>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</si>
  <si>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</si>
  <si>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</si>
  <si>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</si>
  <si>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</si>
  <si>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</si>
  <si>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</si>
  <si>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</si>
  <si>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</si>
  <si>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</si>
  <si>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</si>
  <si>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</si>
  <si>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</si>
  <si>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</si>
  <si>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</si>
  <si>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</si>
  <si>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</si>
  <si>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</si>
  <si>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</si>
  <si>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</si>
  <si>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</si>
  <si>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</si>
  <si>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</si>
  <si>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</si>
  <si>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</si>
  <si>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</si>
  <si>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</si>
  <si>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</si>
  <si>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</si>
  <si>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</si>
  <si>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</si>
  <si>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</si>
  <si>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</si>
  <si>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</si>
  <si>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</si>
  <si>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</si>
  <si>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</si>
  <si>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</si>
  <si>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</si>
  <si>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</si>
  <si>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</si>
  <si>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Vodovodní přípojka</t>
  </si>
  <si>
    <t>STA</t>
  </si>
  <si>
    <t>1</t>
  </si>
  <si>
    <t>{adbb7888-a08c-49a6-9046-7218d52a0370}</t>
  </si>
  <si>
    <t>2</t>
  </si>
  <si>
    <t>IO 02</t>
  </si>
  <si>
    <t>Splašková kanalizační přípojka</t>
  </si>
  <si>
    <t>{8cd22043-b397-4350-82a6-49620f7fd95e}</t>
  </si>
  <si>
    <t>IO 03</t>
  </si>
  <si>
    <t>Přípojka dešťové kanalizace</t>
  </si>
  <si>
    <t>{b24cc633-7f2d-49dc-b165-1c9811711a45}</t>
  </si>
  <si>
    <t>IO 04</t>
  </si>
  <si>
    <t>Přeložka VO</t>
  </si>
  <si>
    <t>{79e828a4-4ee2-4d3c-bbb0-dbf88244198b}</t>
  </si>
  <si>
    <t>IO 05</t>
  </si>
  <si>
    <t>Přípojka elektro NN, SLP</t>
  </si>
  <si>
    <t>{2c384b93-f4fd-4ff0-b905-164d1bfb4539}</t>
  </si>
  <si>
    <t>01</t>
  </si>
  <si>
    <t>přípojka SLP</t>
  </si>
  <si>
    <t>Soupis</t>
  </si>
  <si>
    <t>{84b1437f-c0af-4d02-9f8a-4b756c89c0dc}</t>
  </si>
  <si>
    <t>02</t>
  </si>
  <si>
    <t>přípojka NN</t>
  </si>
  <si>
    <t>{69f3662d-a626-40a4-890c-ca8cb8faa25f}</t>
  </si>
  <si>
    <t>SO 02</t>
  </si>
  <si>
    <t>Zpevněné plochy</t>
  </si>
  <si>
    <t>{ec0b9098-be4c-4ef6-b750-2d08184fb862}</t>
  </si>
  <si>
    <t>VRN</t>
  </si>
  <si>
    <t>{4e34d39a-a739-4fb5-9ba2-d370b1d0f320}</t>
  </si>
  <si>
    <t>KRYCÍ LIST SOUPISU PRACÍ</t>
  </si>
  <si>
    <t>Objekt:</t>
  </si>
  <si>
    <t>IO 01 - Vodovodní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</si>
  <si>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</si>
  <si>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</si>
  <si>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</si>
  <si>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</si>
  <si>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</si>
  <si>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800-1 - Zemní práce</t>
  </si>
  <si>
    <t>822-1 - Komunikace pozemní a letiště</t>
  </si>
  <si>
    <t>827-1 A01 - Zřízení konstrukcí pro vodovod</t>
  </si>
  <si>
    <t>801-4 - Různé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</si>
  <si>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</si>
  <si>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</si>
  <si>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</si>
  <si>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</si>
  <si>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</si>
  <si>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</si>
  <si>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</si>
  <si>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</si>
  <si>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</si>
  <si>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</si>
  <si>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</si>
  <si>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</si>
  <si>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</si>
  <si>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800-1</t>
  </si>
  <si>
    <t>Zemní práce</t>
  </si>
  <si>
    <t>ROZPOCET</t>
  </si>
  <si>
    <t>K</t>
  </si>
  <si>
    <t>119001423</t>
  </si>
  <si>
    <t>DOČASNÉ ZAJIŠTĚNÍ PODZEMNÍCH VEDENÍ</t>
  </si>
  <si>
    <t>M</t>
  </si>
  <si>
    <t>4</t>
  </si>
  <si>
    <t>139001101</t>
  </si>
  <si>
    <t>PŘÍPL. ZTÍŽENÍ VYKOP VEDENÍ PODZEMNÍ</t>
  </si>
  <si>
    <t>M3</t>
  </si>
  <si>
    <t>3</t>
  </si>
  <si>
    <t>132201101</t>
  </si>
  <si>
    <t>JÁMA NAPOJENÍ 1,0x4,0 m hloubka 1,5 m</t>
  </si>
  <si>
    <t>SOU</t>
  </si>
  <si>
    <t>6</t>
  </si>
  <si>
    <t>132251704</t>
  </si>
  <si>
    <t>HLB RÝH 2000MM TŘ. 3 100M3 0,6x1,5x75</t>
  </si>
  <si>
    <t>8</t>
  </si>
  <si>
    <t>5</t>
  </si>
  <si>
    <t>132201109</t>
  </si>
  <si>
    <t>PŘÍPL ZA LEPIVOST TŘ. 3</t>
  </si>
  <si>
    <t>10</t>
  </si>
  <si>
    <t>151201101</t>
  </si>
  <si>
    <t>PAŽENÍ - ROZEPŘENÍ RÝH</t>
  </si>
  <si>
    <t>M2</t>
  </si>
  <si>
    <t>7</t>
  </si>
  <si>
    <t>151201111</t>
  </si>
  <si>
    <t>ODSTRANĚNÍ PAŽENÍ</t>
  </si>
  <si>
    <t>14</t>
  </si>
  <si>
    <t>161151103</t>
  </si>
  <si>
    <t>SVISLÉ PŘEMÍST VÝKOPKU TŘ.4 2,5M</t>
  </si>
  <si>
    <t>16</t>
  </si>
  <si>
    <t>9</t>
  </si>
  <si>
    <t>162751117</t>
  </si>
  <si>
    <t>VODOROVNÉ PŘEM.VÝK/SYP DO 5000M 1-4</t>
  </si>
  <si>
    <t>18</t>
  </si>
  <si>
    <t>167111101</t>
  </si>
  <si>
    <t>NAKLÁDÁNÍ VÝKOPKU PŘES 100M3TŘ.1-4</t>
  </si>
  <si>
    <t>20</t>
  </si>
  <si>
    <t>11</t>
  </si>
  <si>
    <t>166111101</t>
  </si>
  <si>
    <t>PŘEHOZENÍ VÝKOPKU TŘ. 4</t>
  </si>
  <si>
    <t>22</t>
  </si>
  <si>
    <t>171101105</t>
  </si>
  <si>
    <t>NÁSYPY SOUDR.HUT 103PS</t>
  </si>
  <si>
    <t>24</t>
  </si>
  <si>
    <t>13</t>
  </si>
  <si>
    <t>171111104</t>
  </si>
  <si>
    <t>ULOŽENI SYPANINY</t>
  </si>
  <si>
    <t>26</t>
  </si>
  <si>
    <t>174111101</t>
  </si>
  <si>
    <t>POPLATEK ZA ULŽENÍ STAVEBNÍHO ODPADU - SKLÁDKOVNÉ</t>
  </si>
  <si>
    <t>28</t>
  </si>
  <si>
    <t>15</t>
  </si>
  <si>
    <t>174111103</t>
  </si>
  <si>
    <t>ZÁSYP ZHUTNĚNÍ JAM</t>
  </si>
  <si>
    <t>m3</t>
  </si>
  <si>
    <t>30</t>
  </si>
  <si>
    <t>175112101</t>
  </si>
  <si>
    <t>OBSYP POTR BEZ PROHOZ SYPANINY - PÍSEK</t>
  </si>
  <si>
    <t>32</t>
  </si>
  <si>
    <t>17</t>
  </si>
  <si>
    <t>176202100</t>
  </si>
  <si>
    <t>VYTYČENÍ INŽENÝRSKÝCH SÍTÍ</t>
  </si>
  <si>
    <t>34</t>
  </si>
  <si>
    <t>176202101</t>
  </si>
  <si>
    <t>ZKOUŠKA HUTNĚNÍ</t>
  </si>
  <si>
    <t>36</t>
  </si>
  <si>
    <t>822-1</t>
  </si>
  <si>
    <t>Komunikace pozemní a letiště</t>
  </si>
  <si>
    <t>19</t>
  </si>
  <si>
    <t>452321241</t>
  </si>
  <si>
    <t>Dočasné zajištění stávajících inženýrských sítí</t>
  </si>
  <si>
    <t>38</t>
  </si>
  <si>
    <t>452000001</t>
  </si>
  <si>
    <t>Zajištění vytýčení stáv. inž. sítí</t>
  </si>
  <si>
    <t>40</t>
  </si>
  <si>
    <t>452000002</t>
  </si>
  <si>
    <t>Zajištění dopravního značení</t>
  </si>
  <si>
    <t>42</t>
  </si>
  <si>
    <t>827-1 A01</t>
  </si>
  <si>
    <t>Zřízení konstrukcí pro vodovod</t>
  </si>
  <si>
    <t>240010021</t>
  </si>
  <si>
    <t>Zednická výpomoc</t>
  </si>
  <si>
    <t>hod</t>
  </si>
  <si>
    <t>44</t>
  </si>
  <si>
    <t>23</t>
  </si>
  <si>
    <t>451573111</t>
  </si>
  <si>
    <t>Lože pod potrubí z písku a štěrpopísku</t>
  </si>
  <si>
    <t>46</t>
  </si>
  <si>
    <t>452112131</t>
  </si>
  <si>
    <t>Geodetické digitální zaměření do 100m</t>
  </si>
  <si>
    <t>ks</t>
  </si>
  <si>
    <t>48</t>
  </si>
  <si>
    <t>25</t>
  </si>
  <si>
    <t>892351111</t>
  </si>
  <si>
    <t>Tlaková zkouška a vystavení výchozí revize</t>
  </si>
  <si>
    <t>sou</t>
  </si>
  <si>
    <t>50</t>
  </si>
  <si>
    <t>892353122</t>
  </si>
  <si>
    <t>Vedení stavby dle tech. norem</t>
  </si>
  <si>
    <t>52</t>
  </si>
  <si>
    <t>27</t>
  </si>
  <si>
    <t>899721111</t>
  </si>
  <si>
    <t>Signalizační vodič na potrubí (2,5 mm, izolace CYY)</t>
  </si>
  <si>
    <t>m</t>
  </si>
  <si>
    <t>54</t>
  </si>
  <si>
    <t>899722111</t>
  </si>
  <si>
    <t>Výstražná folie, typ 500/5 PP 300mm modrá</t>
  </si>
  <si>
    <t>56</t>
  </si>
  <si>
    <t>29</t>
  </si>
  <si>
    <t>871161004</t>
  </si>
  <si>
    <t>Navařovací nátrubek PE 100 RC d 63 mm PN 16</t>
  </si>
  <si>
    <t>58</t>
  </si>
  <si>
    <t>871161006</t>
  </si>
  <si>
    <t>Navařovací záslepka PE 100 d 63 mm</t>
  </si>
  <si>
    <t>60</t>
  </si>
  <si>
    <t>31</t>
  </si>
  <si>
    <t>871211211</t>
  </si>
  <si>
    <t>Montáž PE potrubí do dn 63 mm</t>
  </si>
  <si>
    <t>62</t>
  </si>
  <si>
    <t>871161001</t>
  </si>
  <si>
    <t>Trubka PE 100, RC d 63, PN 16</t>
  </si>
  <si>
    <t>64</t>
  </si>
  <si>
    <t>VV</t>
  </si>
  <si>
    <t>18,5+12</t>
  </si>
  <si>
    <t>33</t>
  </si>
  <si>
    <t>871161002</t>
  </si>
  <si>
    <t xml:space="preserve">PE elektrospojka PE 100, RC  dn 63 mm</t>
  </si>
  <si>
    <t>66</t>
  </si>
  <si>
    <t>871161003</t>
  </si>
  <si>
    <t>PE elektrokoleno dn 63/90, RC</t>
  </si>
  <si>
    <t>68</t>
  </si>
  <si>
    <t>35</t>
  </si>
  <si>
    <t>871161006.1</t>
  </si>
  <si>
    <t>Propoj PE potrubí PE dn 63</t>
  </si>
  <si>
    <t>70</t>
  </si>
  <si>
    <t>871161007</t>
  </si>
  <si>
    <t>Výřez PE potrubí do dn 63 včetně do 5m</t>
  </si>
  <si>
    <t>72</t>
  </si>
  <si>
    <t>37</t>
  </si>
  <si>
    <t>998276101</t>
  </si>
  <si>
    <t>Přesun hmot z PVC</t>
  </si>
  <si>
    <t>t</t>
  </si>
  <si>
    <t>74</t>
  </si>
  <si>
    <t>V14</t>
  </si>
  <si>
    <t>D+M betonová skruž DN 800 mm + bet. poklop (do ní smotat 15 m pro napojení do objektu)</t>
  </si>
  <si>
    <t>kus</t>
  </si>
  <si>
    <t>-689092664</t>
  </si>
  <si>
    <t>39</t>
  </si>
  <si>
    <t>V15</t>
  </si>
  <si>
    <t>D+M PVC šachta pr. 1600 - samonosná pro umístění ATS stanice</t>
  </si>
  <si>
    <t>1947160506</t>
  </si>
  <si>
    <t>V16</t>
  </si>
  <si>
    <t>D+M ATS stanice</t>
  </si>
  <si>
    <t>-90041675</t>
  </si>
  <si>
    <t>801-4</t>
  </si>
  <si>
    <t>Různé dokončovací práce</t>
  </si>
  <si>
    <t>41</t>
  </si>
  <si>
    <t>952901111</t>
  </si>
  <si>
    <t>Vyčištění budovy občanské výstavby při výšce do 20m</t>
  </si>
  <si>
    <t>m2</t>
  </si>
  <si>
    <t>78</t>
  </si>
  <si>
    <t>997013511</t>
  </si>
  <si>
    <t>Odvoz suti na skládku do 1 km</t>
  </si>
  <si>
    <t>80</t>
  </si>
  <si>
    <t>43</t>
  </si>
  <si>
    <t>997013509</t>
  </si>
  <si>
    <t>Příplatek k odvozu suti a vybouraných hmot na skládku ZKD 1 km přes 1 km</t>
  </si>
  <si>
    <t>82</t>
  </si>
  <si>
    <t>979082121</t>
  </si>
  <si>
    <t>Vnitrostaveništní doprava suti a vybouraných hmot přes 10m</t>
  </si>
  <si>
    <t>84</t>
  </si>
  <si>
    <t>45</t>
  </si>
  <si>
    <t>979098201</t>
  </si>
  <si>
    <t>Poplatek za uložení stavebního odpadu na skládce ( skládkovné)</t>
  </si>
  <si>
    <t>86</t>
  </si>
  <si>
    <t>IO 02 - Splašková kanalizační přípojka</t>
  </si>
  <si>
    <t>827-1 A01 - Zřízení konstrukcí pro kanalizaci</t>
  </si>
  <si>
    <t>827-1 A03 - Venkovní kanalizace</t>
  </si>
  <si>
    <t>Dočasné zajištění podzemních vedení</t>
  </si>
  <si>
    <t>130001101</t>
  </si>
  <si>
    <t>JÁMA NAPOJENÍ 1,0x2,0 m hloubka 2,0 m</t>
  </si>
  <si>
    <t>HLB RÝH 2000MM TŘ. 3 100M3 0,6x1,5x32</t>
  </si>
  <si>
    <t>167101102</t>
  </si>
  <si>
    <t>ZÁSYP ZHUTNĚNÝ JAM</t>
  </si>
  <si>
    <t>Zřízení konstrukcí pro kanalizaci</t>
  </si>
  <si>
    <t>Zednická výpomoc - útěs</t>
  </si>
  <si>
    <t>Lože pod potrubí a obsyp z písku a štěrpopísku</t>
  </si>
  <si>
    <t>452112121</t>
  </si>
  <si>
    <t>Osazení betonových dílců do 200mm</t>
  </si>
  <si>
    <t>452313121</t>
  </si>
  <si>
    <t>Podkladní blok beton C8/10 výkop</t>
  </si>
  <si>
    <t>452311131</t>
  </si>
  <si>
    <t xml:space="preserve">Podkladní deska  C16/20 výkop</t>
  </si>
  <si>
    <t>827-1 A03</t>
  </si>
  <si>
    <t>Venkovní kanalizace</t>
  </si>
  <si>
    <t>877310310</t>
  </si>
  <si>
    <t xml:space="preserve">Montáž potrubí ve výkopu  DN 160</t>
  </si>
  <si>
    <t>871315221</t>
  </si>
  <si>
    <t xml:space="preserve">Potr. PVC-systém KG třídy  SN 8 DN 160</t>
  </si>
  <si>
    <t>894411111</t>
  </si>
  <si>
    <t xml:space="preserve">Zřízení rev. šachty na potrubí PP do  DN 200mm</t>
  </si>
  <si>
    <t>Ks</t>
  </si>
  <si>
    <t>MF600000</t>
  </si>
  <si>
    <t xml:space="preserve">Betonový roznášací prstenec  680/200</t>
  </si>
  <si>
    <t>MF700000</t>
  </si>
  <si>
    <t xml:space="preserve">Litinový poklop D600  A15</t>
  </si>
  <si>
    <t>894812314</t>
  </si>
  <si>
    <t>Revizní a čistící šachta z PP typ DN 600/160 šachtové dno s přítokem 60 (ukončení v š1)</t>
  </si>
  <si>
    <t>MF720040</t>
  </si>
  <si>
    <t>TEGRA 600 NG - Přechodový kus 600/750</t>
  </si>
  <si>
    <t>IO 03 - Přípojka dešťové kanalizace</t>
  </si>
  <si>
    <t>827-1 A03 - Dešťová kanalizace</t>
  </si>
  <si>
    <t>Dešťová kanalizace</t>
  </si>
  <si>
    <t>1738193054</t>
  </si>
  <si>
    <t>Plastový poklop D600 do 600kg</t>
  </si>
  <si>
    <t>-1790122368</t>
  </si>
  <si>
    <t>Revizní a čistící šachta z PP typ DN 600/160 šachtové dno</t>
  </si>
  <si>
    <t>-697766585</t>
  </si>
  <si>
    <t>041651305.R</t>
  </si>
  <si>
    <t>D+M odvodňovacího betonového žlabu + betonová vpusť s krycím roštem šířky přes 200mm, celkem 15m</t>
  </si>
  <si>
    <t>kpl</t>
  </si>
  <si>
    <t>IO 04 - Přeložka VO</t>
  </si>
  <si>
    <t xml:space="preserve">D3 - </t>
  </si>
  <si>
    <t xml:space="preserve">D1 - </t>
  </si>
  <si>
    <t xml:space="preserve">    D4 - </t>
  </si>
  <si>
    <t xml:space="preserve">D2 - </t>
  </si>
  <si>
    <t>D3</t>
  </si>
  <si>
    <t>210000001</t>
  </si>
  <si>
    <t>elektromontáže</t>
  </si>
  <si>
    <t>h</t>
  </si>
  <si>
    <t>1530439327</t>
  </si>
  <si>
    <t>D1</t>
  </si>
  <si>
    <t>000258</t>
  </si>
  <si>
    <t>kompl. výkop š. 35cm do hl. 70cm v trénu vč.záhozu a úpr. terénu</t>
  </si>
  <si>
    <t>56012752</t>
  </si>
  <si>
    <t>000742</t>
  </si>
  <si>
    <t>vyhl. jámy, bet. zákl. do rostlé zeminy s usaz. ocel. sl. pro VO</t>
  </si>
  <si>
    <t>-1774315343</t>
  </si>
  <si>
    <t>000794</t>
  </si>
  <si>
    <t>betonový základ do bednění</t>
  </si>
  <si>
    <t>-1129909784</t>
  </si>
  <si>
    <t>000812</t>
  </si>
  <si>
    <t>odvoz zeminy do 1 km</t>
  </si>
  <si>
    <t>1511537279</t>
  </si>
  <si>
    <t>D4</t>
  </si>
  <si>
    <t>00604</t>
  </si>
  <si>
    <t>CYKY 3Cx1.5mm2</t>
  </si>
  <si>
    <t>1487182189</t>
  </si>
  <si>
    <t>00650</t>
  </si>
  <si>
    <t>CYKY 4Bx10mm2</t>
  </si>
  <si>
    <t>-438730429</t>
  </si>
  <si>
    <t>01050</t>
  </si>
  <si>
    <t>výstražná fólie šíře 22 cm</t>
  </si>
  <si>
    <t>-1888496183</t>
  </si>
  <si>
    <t>01722</t>
  </si>
  <si>
    <t>sp. sm. 35/185 SLV-SV se spojk. 35-185 mm (kabel)</t>
  </si>
  <si>
    <t>833086953</t>
  </si>
  <si>
    <t>21110</t>
  </si>
  <si>
    <t>čistý kopaný písek</t>
  </si>
  <si>
    <t>-1270992386</t>
  </si>
  <si>
    <t>90302</t>
  </si>
  <si>
    <t>pásek FeZn 30x4 mm</t>
  </si>
  <si>
    <t>-1029750387</t>
  </si>
  <si>
    <t>90311</t>
  </si>
  <si>
    <t xml:space="preserve">vodič FeZn o 10 mm   (0,62 kg/m)</t>
  </si>
  <si>
    <t>1299871009</t>
  </si>
  <si>
    <t>90386</t>
  </si>
  <si>
    <t>svorka SR 02</t>
  </si>
  <si>
    <t>-1027996124</t>
  </si>
  <si>
    <t>D2</t>
  </si>
  <si>
    <t>Pol1</t>
  </si>
  <si>
    <t>Úklid pracoviště</t>
  </si>
  <si>
    <t>hod.</t>
  </si>
  <si>
    <t>989943908</t>
  </si>
  <si>
    <t>Pol2</t>
  </si>
  <si>
    <t>Revize elektro</t>
  </si>
  <si>
    <t>1724075914</t>
  </si>
  <si>
    <t>Pol3</t>
  </si>
  <si>
    <t>Pomocné a přípravné práce</t>
  </si>
  <si>
    <t>-1062342643</t>
  </si>
  <si>
    <t>Pol4</t>
  </si>
  <si>
    <t>Kontrola obvodů</t>
  </si>
  <si>
    <t>-1265653822</t>
  </si>
  <si>
    <t>Pol5</t>
  </si>
  <si>
    <t>jeřábové práce</t>
  </si>
  <si>
    <t>1613941173</t>
  </si>
  <si>
    <t>IO 05 - Přípojka elektro NN, SLP</t>
  </si>
  <si>
    <t>Soupis:</t>
  </si>
  <si>
    <t>01 - přípojka SLP</t>
  </si>
  <si>
    <t>HZS2231</t>
  </si>
  <si>
    <t>HSZ elektrikář</t>
  </si>
  <si>
    <t>000633</t>
  </si>
  <si>
    <t>kompl. výkop š. 50cm do hl. 70cm pod komunikací vč. prov. úpr.</t>
  </si>
  <si>
    <t>001R</t>
  </si>
  <si>
    <t>Do betonové skruže smotat 15m pro budoucí napojení objektu</t>
  </si>
  <si>
    <t>1363278495</t>
  </si>
  <si>
    <t>00136</t>
  </si>
  <si>
    <t>HDPE 40</t>
  </si>
  <si>
    <t>FTP CUT 5E</t>
  </si>
  <si>
    <t>35*2 'Přepočtené koeficientem množství</t>
  </si>
  <si>
    <t>51651</t>
  </si>
  <si>
    <t>optický kabel 8 vláken</t>
  </si>
  <si>
    <t>"přípojka" 35</t>
  </si>
  <si>
    <t>"smotané vedení" 15</t>
  </si>
  <si>
    <t>Součet</t>
  </si>
  <si>
    <t>21100</t>
  </si>
  <si>
    <t>podkladní beton</t>
  </si>
  <si>
    <t>Pol6</t>
  </si>
  <si>
    <t>Připojení SLP do stávající datové skříně vč. potřebného materiálu</t>
  </si>
  <si>
    <t>HZS4211</t>
  </si>
  <si>
    <t>HSZ revizní technik</t>
  </si>
  <si>
    <t>Pol7</t>
  </si>
  <si>
    <t>Vyhledání napojovacích bodů</t>
  </si>
  <si>
    <t>02 - přípojka NN</t>
  </si>
  <si>
    <t>D+M betonová skruž DN 800mm + bet. poklop (do ní smotat 15 m pro napojení do objektu)</t>
  </si>
  <si>
    <t>493434954</t>
  </si>
  <si>
    <t>002R</t>
  </si>
  <si>
    <t>D+M PVC šachta DN 400 + poklop</t>
  </si>
  <si>
    <t>192884757</t>
  </si>
  <si>
    <t>AYKY 4x35mm2</t>
  </si>
  <si>
    <t>25,7+15</t>
  </si>
  <si>
    <t>00605</t>
  </si>
  <si>
    <t>CYKY J4x1.5mm2 - přívod pro ATS</t>
  </si>
  <si>
    <t>-1541579685</t>
  </si>
  <si>
    <t>01702</t>
  </si>
  <si>
    <t>kabelová chránička DN 50</t>
  </si>
  <si>
    <t>4,5+25,7</t>
  </si>
  <si>
    <t>01703</t>
  </si>
  <si>
    <t>kabelová chránička DN 75 - volná chránička</t>
  </si>
  <si>
    <t>-999372494</t>
  </si>
  <si>
    <t>Ukončení kabelu na konci v šachtě</t>
  </si>
  <si>
    <t>SO 02 - Zpevněné plochy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</si>
  <si>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</si>
  <si>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</si>
  <si>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</si>
  <si>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</si>
  <si>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</si>
  <si>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</si>
  <si>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</si>
  <si>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122251104</t>
  </si>
  <si>
    <t>Odkopávky a prokopávky nezapažené v hornině třídy těžitelnosti I skupiny 3 objem do 500 m3 strojně</t>
  </si>
  <si>
    <t>CS ÚRS 2024 01</t>
  </si>
  <si>
    <t>54166794</t>
  </si>
  <si>
    <t>schématické řezy</t>
  </si>
  <si>
    <t>"řez 1" (12,55-7,93)*6,5*(0,55+605,153-604,18)</t>
  </si>
  <si>
    <t>"řez 2" (17,96-12,55)*6,5*(0,55+604,792-604,1)</t>
  </si>
  <si>
    <t>"řez 3" (27,95-17,96)*6,5*0,6</t>
  </si>
  <si>
    <t>162351103</t>
  </si>
  <si>
    <t>Vodorovné přemístění přes 50 do 500 m výkopku/sypaniny z horniny třídy těžitelnosti I skupiny 1 až 3</t>
  </si>
  <si>
    <t>-1335407781</t>
  </si>
  <si>
    <t xml:space="preserve">uložení na meziskládku </t>
  </si>
  <si>
    <t>Vodorovné přemístění přes 9 000 do 10000 m výkopku/sypaniny z horniny třídy těžitelnosti I skupiny 1 až 3</t>
  </si>
  <si>
    <t>-531473511</t>
  </si>
  <si>
    <t>odvoz na skládku</t>
  </si>
  <si>
    <t>162751119</t>
  </si>
  <si>
    <t>Příplatek k vodorovnému přemístění výkopku/sypaniny z horniny třídy těžitelnosti I skupiny 1 až 3 ZKD 1000 m přes 10000 m</t>
  </si>
  <si>
    <t>-1656852898</t>
  </si>
  <si>
    <t>"ENVISTONE spol. s.r.o. - Velké Poříčí" 128,372</t>
  </si>
  <si>
    <t>128,372*4 'Přepočtené koeficientem množství</t>
  </si>
  <si>
    <t>167151111</t>
  </si>
  <si>
    <t>Nakládání výkopku z hornin třídy těžitelnosti I skupiny 1 až 3 přes 100 m3</t>
  </si>
  <si>
    <t>-1838755209</t>
  </si>
  <si>
    <t>167151121</t>
  </si>
  <si>
    <t>Skládání nebo překládání výkopku z horniny třídy těžitelnosti I skupiny 1 až 3</t>
  </si>
  <si>
    <t>1010856847</t>
  </si>
  <si>
    <t>171151111</t>
  </si>
  <si>
    <t>Uložení sypaniny z hornin nesoudržných sypkých do násypů zhutněných strojně</t>
  </si>
  <si>
    <t>CS ÚRS 2023 01</t>
  </si>
  <si>
    <t>-1690984100</t>
  </si>
  <si>
    <t>171201221</t>
  </si>
  <si>
    <t>Poplatek za uložení na skládce (skládkovné) zeminy a kamení kód odpadu 17 05 04</t>
  </si>
  <si>
    <t>-384858524</t>
  </si>
  <si>
    <t>128,372-50</t>
  </si>
  <si>
    <t>78,372*1,8 'Přepočtené koeficientem množství</t>
  </si>
  <si>
    <t>171251201</t>
  </si>
  <si>
    <t>Uložení sypaniny na skládky nebo meziskládky</t>
  </si>
  <si>
    <t>-1315343030</t>
  </si>
  <si>
    <t>Komunikace pozemní</t>
  </si>
  <si>
    <t>Napojení na stávajicí komunikaci</t>
  </si>
  <si>
    <t>128710953</t>
  </si>
  <si>
    <t>564710011</t>
  </si>
  <si>
    <t>Podklad z kameniva hrubého drceného vel. 8-16 mm plochy přes 100 m2 tl 50 mm</t>
  </si>
  <si>
    <t>1425335421</t>
  </si>
  <si>
    <t>viz. D.2.3 situace - zpevněné plochy</t>
  </si>
  <si>
    <t>viz. D.1.1.14 skladby konstrukcí</t>
  </si>
  <si>
    <t>"drť" (6,75*2)*6,25+(20,51-6,75*2)*5,6</t>
  </si>
  <si>
    <t>564821111</t>
  </si>
  <si>
    <t>Podklad ze štěrkodrtě ŠD plochy přes 100 m2 tl 80 mm</t>
  </si>
  <si>
    <t>-608801105</t>
  </si>
  <si>
    <t>"šotolina" (6,75*2)*6,25+(20,51-6,75*2)*5,6</t>
  </si>
  <si>
    <t>564861111</t>
  </si>
  <si>
    <t>Podklad ze štěrkodrtě ŠD plochy přes 100 m2 tl 200 mm</t>
  </si>
  <si>
    <t>-1049286741</t>
  </si>
  <si>
    <t>"štěrkodrť" (6,75*2)*6,25+(20,51-6,75*2)*5,6</t>
  </si>
  <si>
    <t>567132111</t>
  </si>
  <si>
    <t>Podklad ze směsi stmelené cementem SC C 8/10 (KSC I) tl 160 mm</t>
  </si>
  <si>
    <t>-1890472417</t>
  </si>
  <si>
    <t>"kamenivo zpevněné cementem" (6,75*2)*6,25+(20,51-6,75*2)*5,6</t>
  </si>
  <si>
    <t>Ostatní konstrukce a práce, bourání</t>
  </si>
  <si>
    <t>916241212</t>
  </si>
  <si>
    <t>Osazení obrubníku kamenného stojatého bez boční opěry do lože z betonu prostého</t>
  </si>
  <si>
    <t>-82118309</t>
  </si>
  <si>
    <t>"komunikace + chodník" 20,51*2</t>
  </si>
  <si>
    <t>59217078</t>
  </si>
  <si>
    <t>obrubník silniční obloukový betonový R 0,5-2m 150x250mm</t>
  </si>
  <si>
    <t>-834029835</t>
  </si>
  <si>
    <t>59217031</t>
  </si>
  <si>
    <t>obrubník silniční betonový 1000x150x250mm</t>
  </si>
  <si>
    <t>-1679596566</t>
  </si>
  <si>
    <t>998</t>
  </si>
  <si>
    <t>Přesun hmot</t>
  </si>
  <si>
    <t>998225111</t>
  </si>
  <si>
    <t>Přesun hmot pro pozemní komunikace s krytem z kamene, monolitickým betonovým nebo živičným</t>
  </si>
  <si>
    <t>-1222998011</t>
  </si>
  <si>
    <t>VRN - VRN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</si>
  <si>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</si>
  <si>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</si>
  <si>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</si>
  <si>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</si>
  <si>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</si>
  <si>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</si>
  <si>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</si>
  <si>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</si>
  <si>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010001000</t>
  </si>
  <si>
    <t>…</t>
  </si>
  <si>
    <t>1024</t>
  </si>
  <si>
    <t>1951683906</t>
  </si>
  <si>
    <t>013254000</t>
  </si>
  <si>
    <t>Dokumentace skutečného provedení stavby</t>
  </si>
  <si>
    <t>-1528238178</t>
  </si>
  <si>
    <t>VRN2</t>
  </si>
  <si>
    <t>Příprava staveniště</t>
  </si>
  <si>
    <t>020001000</t>
  </si>
  <si>
    <t>351412209</t>
  </si>
  <si>
    <t>VRN3</t>
  </si>
  <si>
    <t>Zařízení staveniště</t>
  </si>
  <si>
    <t>030001000</t>
  </si>
  <si>
    <t>-668359639</t>
  </si>
  <si>
    <t>"viz. zařízení staveniště - 2x (stavební a skladová buňka) buňky stavba - osadit do zářezu + podklad, WC, skladový prostor, napojení voda a elektro" 1</t>
  </si>
  <si>
    <t>034100R</t>
  </si>
  <si>
    <t>Mobilní oplocení - cca 16x12m</t>
  </si>
  <si>
    <t>-1200590857</t>
  </si>
  <si>
    <t>VRN4</t>
  </si>
  <si>
    <t>Inženýrská činnost</t>
  </si>
  <si>
    <t>040001000</t>
  </si>
  <si>
    <t>1640968480</t>
  </si>
  <si>
    <t>SEZNAM FIGUR</t>
  </si>
  <si>
    <t>Výměra</t>
  </si>
  <si>
    <t>komunikace</t>
  </si>
  <si>
    <t>Komunikace + chodník</t>
  </si>
  <si>
    <t>(20,6*6,3)+"201"41,8+(5,6*7)*1,05</t>
  </si>
  <si>
    <t>odkopávky</t>
  </si>
  <si>
    <t>Odkopávky</t>
  </si>
  <si>
    <t>(8,7*18,6)/2*4,25</t>
  </si>
  <si>
    <t>(10,5*8,7*4,25)/2</t>
  </si>
  <si>
    <t>"zpevněné plochy" 210*0,5</t>
  </si>
  <si>
    <t>výkop_jam</t>
  </si>
  <si>
    <t>Výkopy jam</t>
  </si>
  <si>
    <t>16,9*0,8*0,75</t>
  </si>
  <si>
    <t>3,65*0,8*0,75</t>
  </si>
  <si>
    <t>8,35*0,8*0,75</t>
  </si>
  <si>
    <t>6,15*0,8*0,75</t>
  </si>
  <si>
    <t>6,6*0,5*0,75</t>
  </si>
  <si>
    <t>3,85*0,5*0,9</t>
  </si>
  <si>
    <t>1,65*0,5*0,9</t>
  </si>
  <si>
    <t>1,65*0,5*0,75</t>
  </si>
  <si>
    <t>6*0,5*0,75</t>
  </si>
  <si>
    <t>14,8*0,5*0,75</t>
  </si>
  <si>
    <t>6,5*0,5*0,75</t>
  </si>
  <si>
    <t>10,3*0,5*0,75</t>
  </si>
  <si>
    <t>3,1*0,5*0,75</t>
  </si>
  <si>
    <t>(4,2*0,5*0,9)/2</t>
  </si>
  <si>
    <t>1,3*0,5*0,9</t>
  </si>
  <si>
    <t>(2,7*0,5*0,9)*2</t>
  </si>
  <si>
    <t>7,8*0,5*0,9</t>
  </si>
  <si>
    <t>6,5*0,5*0,9</t>
  </si>
  <si>
    <t>zásyp</t>
  </si>
  <si>
    <t>Zásyp</t>
  </si>
  <si>
    <t>4,25*(5,8*2)/2</t>
  </si>
  <si>
    <t>4,25*(20,1*2)/2</t>
  </si>
  <si>
    <t>4,25*(12*2)/2</t>
  </si>
  <si>
    <t>4,25*(11,7*2)/2</t>
  </si>
  <si>
    <t>4,25*(10,1*2)/2</t>
  </si>
  <si>
    <t>1,45*(18,5*2)/2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</si>
</sst>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/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2024-05-30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Dobrošov Kiosek - zpevněné plochy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Dobrošov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30. 5. 2024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ROUND(AG95+SUM(AG96:AG99)+AG102+AG103,2)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ROUND(AS95+SUM(AS96:AS99)+AS102+AS103,2)</f>
        <v>0</v>
      </c>
      <c r="AT94" s="98">
        <f>ROUND(SUM(AV94:AW94),2)</f>
        <v>0</v>
      </c>
      <c r="AU94" s="99">
        <f>ROUND(AU95+SUM(AU96:AU99)+AU102+AU103,5)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ROUND(AZ95+SUM(AZ96:AZ99)+AZ102+AZ103,2)</f>
        <v>0</v>
      </c>
      <c r="BA94" s="98">
        <f>ROUND(BA95+SUM(BA96:BA99)+BA102+BA103,2)</f>
        <v>0</v>
      </c>
      <c r="BB94" s="98">
        <f>ROUND(BB95+SUM(BB96:BB99)+BB102+BB103,2)</f>
        <v>0</v>
      </c>
      <c r="BC94" s="98">
        <f>ROUND(BC95+SUM(BC96:BC99)+BC102+BC103,2)</f>
        <v>0</v>
      </c>
      <c r="BD94" s="100">
        <f>ROUND(BD95+SUM(BD96:BD99)+BD102+BD103,2)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'IO 01 - Vodovodní přípojka'!J30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'IO 01 - Vodovodní přípojka'!P120</f>
        <v>0</v>
      </c>
      <c r="AV95" s="111">
        <f>'IO 01 - Vodovodní přípojka'!J33</f>
        <v>0</v>
      </c>
      <c r="AW95" s="111">
        <f>'IO 01 - Vodovodní přípojka'!J34</f>
        <v>0</v>
      </c>
      <c r="AX95" s="111">
        <f>'IO 01 - Vodovodní přípojka'!J35</f>
        <v>0</v>
      </c>
      <c r="AY95" s="111">
        <f>'IO 01 - Vodovodní přípojka'!J36</f>
        <v>0</v>
      </c>
      <c r="AZ95" s="111">
        <f>'IO 01 - Vodovodní přípojka'!F33</f>
        <v>0</v>
      </c>
      <c r="BA95" s="111">
        <f>'IO 01 - Vodovodní přípojka'!F34</f>
        <v>0</v>
      </c>
      <c r="BB95" s="111">
        <f>'IO 01 - Vodovodní přípojka'!F35</f>
        <v>0</v>
      </c>
      <c r="BC95" s="111">
        <f>'IO 01 - Vodovodní přípojka'!F36</f>
        <v>0</v>
      </c>
      <c r="BD95" s="113">
        <f>'IO 01 - Vodovodní přípojka'!F37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'IO 02 - Splašková kanaliz...'!J30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0">
        <v>0</v>
      </c>
      <c r="AT96" s="111">
        <f>ROUND(SUM(AV96:AW96),2)</f>
        <v>0</v>
      </c>
      <c r="AU96" s="112">
        <f>'IO 02 - Splašková kanaliz...'!P119</f>
        <v>0</v>
      </c>
      <c r="AV96" s="111">
        <f>'IO 02 - Splašková kanaliz...'!J33</f>
        <v>0</v>
      </c>
      <c r="AW96" s="111">
        <f>'IO 02 - Splašková kanaliz...'!J34</f>
        <v>0</v>
      </c>
      <c r="AX96" s="111">
        <f>'IO 02 - Splašková kanaliz...'!J35</f>
        <v>0</v>
      </c>
      <c r="AY96" s="111">
        <f>'IO 02 - Splašková kanaliz...'!J36</f>
        <v>0</v>
      </c>
      <c r="AZ96" s="111">
        <f>'IO 02 - Splašková kanaliz...'!F33</f>
        <v>0</v>
      </c>
      <c r="BA96" s="111">
        <f>'IO 02 - Splašková kanaliz...'!F34</f>
        <v>0</v>
      </c>
      <c r="BB96" s="111">
        <f>'IO 02 - Splašková kanaliz...'!F35</f>
        <v>0</v>
      </c>
      <c r="BC96" s="111">
        <f>'IO 02 - Splašková kanaliz...'!F36</f>
        <v>0</v>
      </c>
      <c r="BD96" s="113">
        <f>'IO 02 - Splašková kanaliz...'!F37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7" customFormat="1" ht="16.5" customHeight="1">
      <c r="A97" s="103" t="s">
        <v>78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'IO 03 - Přípojka dešťové 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81</v>
      </c>
      <c r="AR97" s="104"/>
      <c r="AS97" s="110">
        <v>0</v>
      </c>
      <c r="AT97" s="111">
        <f>ROUND(SUM(AV97:AW97),2)</f>
        <v>0</v>
      </c>
      <c r="AU97" s="112">
        <f>'IO 03 - Přípojka dešťové ...'!P119</f>
        <v>0</v>
      </c>
      <c r="AV97" s="111">
        <f>'IO 03 - Přípojka dešťové ...'!J33</f>
        <v>0</v>
      </c>
      <c r="AW97" s="111">
        <f>'IO 03 - Přípojka dešťové ...'!J34</f>
        <v>0</v>
      </c>
      <c r="AX97" s="111">
        <f>'IO 03 - Přípojka dešťové ...'!J35</f>
        <v>0</v>
      </c>
      <c r="AY97" s="111">
        <f>'IO 03 - Přípojka dešťové ...'!J36</f>
        <v>0</v>
      </c>
      <c r="AZ97" s="111">
        <f>'IO 03 - Přípojka dešťové ...'!F33</f>
        <v>0</v>
      </c>
      <c r="BA97" s="111">
        <f>'IO 03 - Přípojka dešťové ...'!F34</f>
        <v>0</v>
      </c>
      <c r="BB97" s="111">
        <f>'IO 03 - Přípojka dešťové ...'!F35</f>
        <v>0</v>
      </c>
      <c r="BC97" s="111">
        <f>'IO 03 - Přípojka dešťové ...'!F36</f>
        <v>0</v>
      </c>
      <c r="BD97" s="113">
        <f>'IO 03 - Přípojka dešťové ...'!F37</f>
        <v>0</v>
      </c>
      <c r="BE97" s="7"/>
      <c r="BT97" s="114" t="s">
        <v>82</v>
      </c>
      <c r="BV97" s="114" t="s">
        <v>76</v>
      </c>
      <c r="BW97" s="114" t="s">
        <v>90</v>
      </c>
      <c r="BX97" s="114" t="s">
        <v>4</v>
      </c>
      <c r="CL97" s="114" t="s">
        <v>1</v>
      </c>
      <c r="CM97" s="114" t="s">
        <v>84</v>
      </c>
    </row>
    <row r="98" s="7" customFormat="1" ht="16.5" customHeight="1">
      <c r="A98" s="103" t="s">
        <v>78</v>
      </c>
      <c r="B98" s="104"/>
      <c r="C98" s="105"/>
      <c r="D98" s="106" t="s">
        <v>91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'IO 04 - Přeložka VO'!J30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81</v>
      </c>
      <c r="AR98" s="104"/>
      <c r="AS98" s="110">
        <v>0</v>
      </c>
      <c r="AT98" s="111">
        <f>ROUND(SUM(AV98:AW98),2)</f>
        <v>0</v>
      </c>
      <c r="AU98" s="112">
        <f>'IO 04 - Přeložka VO'!P120</f>
        <v>0</v>
      </c>
      <c r="AV98" s="111">
        <f>'IO 04 - Přeložka VO'!J33</f>
        <v>0</v>
      </c>
      <c r="AW98" s="111">
        <f>'IO 04 - Přeložka VO'!J34</f>
        <v>0</v>
      </c>
      <c r="AX98" s="111">
        <f>'IO 04 - Přeložka VO'!J35</f>
        <v>0</v>
      </c>
      <c r="AY98" s="111">
        <f>'IO 04 - Přeložka VO'!J36</f>
        <v>0</v>
      </c>
      <c r="AZ98" s="111">
        <f>'IO 04 - Přeložka VO'!F33</f>
        <v>0</v>
      </c>
      <c r="BA98" s="111">
        <f>'IO 04 - Přeložka VO'!F34</f>
        <v>0</v>
      </c>
      <c r="BB98" s="111">
        <f>'IO 04 - Přeložka VO'!F35</f>
        <v>0</v>
      </c>
      <c r="BC98" s="111">
        <f>'IO 04 - Přeložka VO'!F36</f>
        <v>0</v>
      </c>
      <c r="BD98" s="113">
        <f>'IO 04 - Přeložka VO'!F37</f>
        <v>0</v>
      </c>
      <c r="BE98" s="7"/>
      <c r="BT98" s="114" t="s">
        <v>82</v>
      </c>
      <c r="BV98" s="114" t="s">
        <v>76</v>
      </c>
      <c r="BW98" s="114" t="s">
        <v>93</v>
      </c>
      <c r="BX98" s="114" t="s">
        <v>4</v>
      </c>
      <c r="CL98" s="114" t="s">
        <v>1</v>
      </c>
      <c r="CM98" s="114" t="s">
        <v>84</v>
      </c>
    </row>
    <row r="99" s="7" customFormat="1" ht="16.5" customHeight="1">
      <c r="A99" s="7"/>
      <c r="B99" s="104"/>
      <c r="C99" s="105"/>
      <c r="D99" s="106" t="s">
        <v>94</v>
      </c>
      <c r="E99" s="106"/>
      <c r="F99" s="106"/>
      <c r="G99" s="106"/>
      <c r="H99" s="106"/>
      <c r="I99" s="107"/>
      <c r="J99" s="106" t="s">
        <v>95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15">
        <f>ROUND(SUM(AG100:AG101),2)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81</v>
      </c>
      <c r="AR99" s="104"/>
      <c r="AS99" s="110">
        <f>ROUND(SUM(AS100:AS101),2)</f>
        <v>0</v>
      </c>
      <c r="AT99" s="111">
        <f>ROUND(SUM(AV99:AW99),2)</f>
        <v>0</v>
      </c>
      <c r="AU99" s="112">
        <f>ROUND(SUM(AU100:AU101),5)</f>
        <v>0</v>
      </c>
      <c r="AV99" s="111">
        <f>ROUND(AZ99*L29,2)</f>
        <v>0</v>
      </c>
      <c r="AW99" s="111">
        <f>ROUND(BA99*L30,2)</f>
        <v>0</v>
      </c>
      <c r="AX99" s="111">
        <f>ROUND(BB99*L29,2)</f>
        <v>0</v>
      </c>
      <c r="AY99" s="111">
        <f>ROUND(BC99*L30,2)</f>
        <v>0</v>
      </c>
      <c r="AZ99" s="111">
        <f>ROUND(SUM(AZ100:AZ101),2)</f>
        <v>0</v>
      </c>
      <c r="BA99" s="111">
        <f>ROUND(SUM(BA100:BA101),2)</f>
        <v>0</v>
      </c>
      <c r="BB99" s="111">
        <f>ROUND(SUM(BB100:BB101),2)</f>
        <v>0</v>
      </c>
      <c r="BC99" s="111">
        <f>ROUND(SUM(BC100:BC101),2)</f>
        <v>0</v>
      </c>
      <c r="BD99" s="113">
        <f>ROUND(SUM(BD100:BD101),2)</f>
        <v>0</v>
      </c>
      <c r="BE99" s="7"/>
      <c r="BS99" s="114" t="s">
        <v>73</v>
      </c>
      <c r="BT99" s="114" t="s">
        <v>82</v>
      </c>
      <c r="BU99" s="114" t="s">
        <v>75</v>
      </c>
      <c r="BV99" s="114" t="s">
        <v>76</v>
      </c>
      <c r="BW99" s="114" t="s">
        <v>96</v>
      </c>
      <c r="BX99" s="114" t="s">
        <v>4</v>
      </c>
      <c r="CL99" s="114" t="s">
        <v>1</v>
      </c>
      <c r="CM99" s="114" t="s">
        <v>84</v>
      </c>
    </row>
    <row r="100" s="4" customFormat="1" ht="16.5" customHeight="1">
      <c r="A100" s="103" t="s">
        <v>78</v>
      </c>
      <c r="B100" s="63"/>
      <c r="C100" s="13"/>
      <c r="D100" s="13"/>
      <c r="E100" s="116" t="s">
        <v>97</v>
      </c>
      <c r="F100" s="116"/>
      <c r="G100" s="116"/>
      <c r="H100" s="116"/>
      <c r="I100" s="116"/>
      <c r="J100" s="13"/>
      <c r="K100" s="116" t="s">
        <v>98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'01 - přípojka SLP'!J32</f>
        <v>0</v>
      </c>
      <c r="AH100" s="13"/>
      <c r="AI100" s="13"/>
      <c r="AJ100" s="13"/>
      <c r="AK100" s="13"/>
      <c r="AL100" s="13"/>
      <c r="AM100" s="13"/>
      <c r="AN100" s="117">
        <f>SUM(AG100,AT100)</f>
        <v>0</v>
      </c>
      <c r="AO100" s="13"/>
      <c r="AP100" s="13"/>
      <c r="AQ100" s="118" t="s">
        <v>99</v>
      </c>
      <c r="AR100" s="63"/>
      <c r="AS100" s="119">
        <v>0</v>
      </c>
      <c r="AT100" s="120">
        <f>ROUND(SUM(AV100:AW100),2)</f>
        <v>0</v>
      </c>
      <c r="AU100" s="121">
        <f>'01 - přípojka SLP'!P123</f>
        <v>0</v>
      </c>
      <c r="AV100" s="120">
        <f>'01 - přípojka SLP'!J35</f>
        <v>0</v>
      </c>
      <c r="AW100" s="120">
        <f>'01 - přípojka SLP'!J36</f>
        <v>0</v>
      </c>
      <c r="AX100" s="120">
        <f>'01 - přípojka SLP'!J37</f>
        <v>0</v>
      </c>
      <c r="AY100" s="120">
        <f>'01 - přípojka SLP'!J38</f>
        <v>0</v>
      </c>
      <c r="AZ100" s="120">
        <f>'01 - přípojka SLP'!F35</f>
        <v>0</v>
      </c>
      <c r="BA100" s="120">
        <f>'01 - přípojka SLP'!F36</f>
        <v>0</v>
      </c>
      <c r="BB100" s="120">
        <f>'01 - přípojka SLP'!F37</f>
        <v>0</v>
      </c>
      <c r="BC100" s="120">
        <f>'01 - přípojka SLP'!F38</f>
        <v>0</v>
      </c>
      <c r="BD100" s="122">
        <f>'01 - přípojka SLP'!F39</f>
        <v>0</v>
      </c>
      <c r="BE100" s="4"/>
      <c r="BT100" s="26" t="s">
        <v>84</v>
      </c>
      <c r="BV100" s="26" t="s">
        <v>76</v>
      </c>
      <c r="BW100" s="26" t="s">
        <v>100</v>
      </c>
      <c r="BX100" s="26" t="s">
        <v>96</v>
      </c>
      <c r="CL100" s="26" t="s">
        <v>1</v>
      </c>
    </row>
    <row r="101" s="4" customFormat="1" ht="16.5" customHeight="1">
      <c r="A101" s="103" t="s">
        <v>78</v>
      </c>
      <c r="B101" s="63"/>
      <c r="C101" s="13"/>
      <c r="D101" s="13"/>
      <c r="E101" s="116" t="s">
        <v>101</v>
      </c>
      <c r="F101" s="116"/>
      <c r="G101" s="116"/>
      <c r="H101" s="116"/>
      <c r="I101" s="116"/>
      <c r="J101" s="13"/>
      <c r="K101" s="116" t="s">
        <v>102</v>
      </c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7">
        <f>'02 - přípojka NN'!J32</f>
        <v>0</v>
      </c>
      <c r="AH101" s="13"/>
      <c r="AI101" s="13"/>
      <c r="AJ101" s="13"/>
      <c r="AK101" s="13"/>
      <c r="AL101" s="13"/>
      <c r="AM101" s="13"/>
      <c r="AN101" s="117">
        <f>SUM(AG101,AT101)</f>
        <v>0</v>
      </c>
      <c r="AO101" s="13"/>
      <c r="AP101" s="13"/>
      <c r="AQ101" s="118" t="s">
        <v>99</v>
      </c>
      <c r="AR101" s="63"/>
      <c r="AS101" s="119">
        <v>0</v>
      </c>
      <c r="AT101" s="120">
        <f>ROUND(SUM(AV101:AW101),2)</f>
        <v>0</v>
      </c>
      <c r="AU101" s="121">
        <f>'02 - přípojka NN'!P123</f>
        <v>0</v>
      </c>
      <c r="AV101" s="120">
        <f>'02 - přípojka NN'!J35</f>
        <v>0</v>
      </c>
      <c r="AW101" s="120">
        <f>'02 - přípojka NN'!J36</f>
        <v>0</v>
      </c>
      <c r="AX101" s="120">
        <f>'02 - přípojka NN'!J37</f>
        <v>0</v>
      </c>
      <c r="AY101" s="120">
        <f>'02 - přípojka NN'!J38</f>
        <v>0</v>
      </c>
      <c r="AZ101" s="120">
        <f>'02 - přípojka NN'!F35</f>
        <v>0</v>
      </c>
      <c r="BA101" s="120">
        <f>'02 - přípojka NN'!F36</f>
        <v>0</v>
      </c>
      <c r="BB101" s="120">
        <f>'02 - přípojka NN'!F37</f>
        <v>0</v>
      </c>
      <c r="BC101" s="120">
        <f>'02 - přípojka NN'!F38</f>
        <v>0</v>
      </c>
      <c r="BD101" s="122">
        <f>'02 - přípojka NN'!F39</f>
        <v>0</v>
      </c>
      <c r="BE101" s="4"/>
      <c r="BT101" s="26" t="s">
        <v>84</v>
      </c>
      <c r="BV101" s="26" t="s">
        <v>76</v>
      </c>
      <c r="BW101" s="26" t="s">
        <v>103</v>
      </c>
      <c r="BX101" s="26" t="s">
        <v>96</v>
      </c>
      <c r="CL101" s="26" t="s">
        <v>1</v>
      </c>
    </row>
    <row r="102" s="7" customFormat="1" ht="16.5" customHeight="1">
      <c r="A102" s="103" t="s">
        <v>78</v>
      </c>
      <c r="B102" s="104"/>
      <c r="C102" s="105"/>
      <c r="D102" s="106" t="s">
        <v>104</v>
      </c>
      <c r="E102" s="106"/>
      <c r="F102" s="106"/>
      <c r="G102" s="106"/>
      <c r="H102" s="106"/>
      <c r="I102" s="107"/>
      <c r="J102" s="106" t="s">
        <v>105</v>
      </c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8">
        <f>'SO 02 - Zpevněné plochy'!J30</f>
        <v>0</v>
      </c>
      <c r="AH102" s="107"/>
      <c r="AI102" s="107"/>
      <c r="AJ102" s="107"/>
      <c r="AK102" s="107"/>
      <c r="AL102" s="107"/>
      <c r="AM102" s="107"/>
      <c r="AN102" s="108">
        <f>SUM(AG102,AT102)</f>
        <v>0</v>
      </c>
      <c r="AO102" s="107"/>
      <c r="AP102" s="107"/>
      <c r="AQ102" s="109" t="s">
        <v>81</v>
      </c>
      <c r="AR102" s="104"/>
      <c r="AS102" s="110">
        <v>0</v>
      </c>
      <c r="AT102" s="111">
        <f>ROUND(SUM(AV102:AW102),2)</f>
        <v>0</v>
      </c>
      <c r="AU102" s="112">
        <f>'SO 02 - Zpevněné plochy'!P121</f>
        <v>0</v>
      </c>
      <c r="AV102" s="111">
        <f>'SO 02 - Zpevněné plochy'!J33</f>
        <v>0</v>
      </c>
      <c r="AW102" s="111">
        <f>'SO 02 - Zpevněné plochy'!J34</f>
        <v>0</v>
      </c>
      <c r="AX102" s="111">
        <f>'SO 02 - Zpevněné plochy'!J35</f>
        <v>0</v>
      </c>
      <c r="AY102" s="111">
        <f>'SO 02 - Zpevněné plochy'!J36</f>
        <v>0</v>
      </c>
      <c r="AZ102" s="111">
        <f>'SO 02 - Zpevněné plochy'!F33</f>
        <v>0</v>
      </c>
      <c r="BA102" s="111">
        <f>'SO 02 - Zpevněné plochy'!F34</f>
        <v>0</v>
      </c>
      <c r="BB102" s="111">
        <f>'SO 02 - Zpevněné plochy'!F35</f>
        <v>0</v>
      </c>
      <c r="BC102" s="111">
        <f>'SO 02 - Zpevněné plochy'!F36</f>
        <v>0</v>
      </c>
      <c r="BD102" s="113">
        <f>'SO 02 - Zpevněné plochy'!F37</f>
        <v>0</v>
      </c>
      <c r="BE102" s="7"/>
      <c r="BT102" s="114" t="s">
        <v>82</v>
      </c>
      <c r="BV102" s="114" t="s">
        <v>76</v>
      </c>
      <c r="BW102" s="114" t="s">
        <v>106</v>
      </c>
      <c r="BX102" s="114" t="s">
        <v>4</v>
      </c>
      <c r="CL102" s="114" t="s">
        <v>1</v>
      </c>
      <c r="CM102" s="114" t="s">
        <v>84</v>
      </c>
    </row>
    <row r="103" s="7" customFormat="1" ht="16.5" customHeight="1">
      <c r="A103" s="103" t="s">
        <v>78</v>
      </c>
      <c r="B103" s="104"/>
      <c r="C103" s="105"/>
      <c r="D103" s="106" t="s">
        <v>107</v>
      </c>
      <c r="E103" s="106"/>
      <c r="F103" s="106"/>
      <c r="G103" s="106"/>
      <c r="H103" s="106"/>
      <c r="I103" s="107"/>
      <c r="J103" s="106" t="s">
        <v>107</v>
      </c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8">
        <f>'VRN - VRN'!J30</f>
        <v>0</v>
      </c>
      <c r="AH103" s="107"/>
      <c r="AI103" s="107"/>
      <c r="AJ103" s="107"/>
      <c r="AK103" s="107"/>
      <c r="AL103" s="107"/>
      <c r="AM103" s="107"/>
      <c r="AN103" s="108">
        <f>SUM(AG103,AT103)</f>
        <v>0</v>
      </c>
      <c r="AO103" s="107"/>
      <c r="AP103" s="107"/>
      <c r="AQ103" s="109" t="s">
        <v>81</v>
      </c>
      <c r="AR103" s="104"/>
      <c r="AS103" s="123">
        <v>0</v>
      </c>
      <c r="AT103" s="124">
        <f>ROUND(SUM(AV103:AW103),2)</f>
        <v>0</v>
      </c>
      <c r="AU103" s="125">
        <f>'VRN - VRN'!P121</f>
        <v>0</v>
      </c>
      <c r="AV103" s="124">
        <f>'VRN - VRN'!J33</f>
        <v>0</v>
      </c>
      <c r="AW103" s="124">
        <f>'VRN - VRN'!J34</f>
        <v>0</v>
      </c>
      <c r="AX103" s="124">
        <f>'VRN - VRN'!J35</f>
        <v>0</v>
      </c>
      <c r="AY103" s="124">
        <f>'VRN - VRN'!J36</f>
        <v>0</v>
      </c>
      <c r="AZ103" s="124">
        <f>'VRN - VRN'!F33</f>
        <v>0</v>
      </c>
      <c r="BA103" s="124">
        <f>'VRN - VRN'!F34</f>
        <v>0</v>
      </c>
      <c r="BB103" s="124">
        <f>'VRN - VRN'!F35</f>
        <v>0</v>
      </c>
      <c r="BC103" s="124">
        <f>'VRN - VRN'!F36</f>
        <v>0</v>
      </c>
      <c r="BD103" s="126">
        <f>'VRN - VRN'!F37</f>
        <v>0</v>
      </c>
      <c r="BE103" s="7"/>
      <c r="BT103" s="114" t="s">
        <v>82</v>
      </c>
      <c r="BV103" s="114" t="s">
        <v>76</v>
      </c>
      <c r="BW103" s="114" t="s">
        <v>108</v>
      </c>
      <c r="BX103" s="114" t="s">
        <v>4</v>
      </c>
      <c r="CL103" s="114" t="s">
        <v>1</v>
      </c>
      <c r="CM103" s="114" t="s">
        <v>84</v>
      </c>
    </row>
    <row r="104" s="2" customFormat="1" ht="30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8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38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IO 01 - Vodovodní přípojka'!C2" display="/"/>
    <hyperlink ref="A96" location="'IO 02 - Splašková kanaliz...'!C2" display="/"/>
    <hyperlink ref="A97" location="'IO 03 - Přípojka dešťové ...'!C2" display="/"/>
    <hyperlink ref="A98" location="'IO 04 - Přeložka VO'!C2" display="/"/>
    <hyperlink ref="A100" location="'01 - přípojka SLP'!C2" display="/"/>
    <hyperlink ref="A101" location="'02 - přípojka NN'!C2" display="/"/>
    <hyperlink ref="A102" location="'SO 02 - Zpevněné plochy'!C2" display="/"/>
    <hyperlink ref="A103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583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30. 5. 2024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0" customFormat="1" ht="29.28" customHeight="1">
      <c r="A9" s="151"/>
      <c r="B9" s="152"/>
      <c r="C9" s="153" t="s">
        <v>55</v>
      </c>
      <c r="D9" s="154" t="s">
        <v>56</v>
      </c>
      <c r="E9" s="154" t="s">
        <v>123</v>
      </c>
      <c r="F9" s="155" t="s">
        <v>584</v>
      </c>
      <c r="G9" s="151"/>
      <c r="H9" s="152"/>
    </row>
    <row r="10" s="2" customFormat="1" ht="26.4" customHeight="1">
      <c r="A10" s="37"/>
      <c r="B10" s="38"/>
      <c r="C10" s="231" t="s">
        <v>14</v>
      </c>
      <c r="D10" s="231" t="s">
        <v>17</v>
      </c>
      <c r="E10" s="37"/>
      <c r="F10" s="37"/>
      <c r="G10" s="37"/>
      <c r="H10" s="38"/>
    </row>
    <row r="11" s="2" customFormat="1" ht="16.8" customHeight="1">
      <c r="A11" s="37"/>
      <c r="B11" s="38"/>
      <c r="C11" s="232" t="s">
        <v>585</v>
      </c>
      <c r="D11" s="233" t="s">
        <v>586</v>
      </c>
      <c r="E11" s="234" t="s">
        <v>296</v>
      </c>
      <c r="F11" s="235">
        <v>212.74000000000001</v>
      </c>
      <c r="G11" s="37"/>
      <c r="H11" s="38"/>
    </row>
    <row r="12" s="2" customFormat="1" ht="16.8" customHeight="1">
      <c r="A12" s="37"/>
      <c r="B12" s="38"/>
      <c r="C12" s="236" t="s">
        <v>1</v>
      </c>
      <c r="D12" s="236" t="s">
        <v>587</v>
      </c>
      <c r="E12" s="18" t="s">
        <v>1</v>
      </c>
      <c r="F12" s="237">
        <v>212.74000000000001</v>
      </c>
      <c r="G12" s="37"/>
      <c r="H12" s="38"/>
    </row>
    <row r="13" s="2" customFormat="1" ht="16.8" customHeight="1">
      <c r="A13" s="37"/>
      <c r="B13" s="38"/>
      <c r="C13" s="232" t="s">
        <v>588</v>
      </c>
      <c r="D13" s="233" t="s">
        <v>589</v>
      </c>
      <c r="E13" s="234" t="s">
        <v>191</v>
      </c>
      <c r="F13" s="235">
        <v>642.98699999999997</v>
      </c>
      <c r="G13" s="37"/>
      <c r="H13" s="38"/>
    </row>
    <row r="14" s="2" customFormat="1" ht="16.8" customHeight="1">
      <c r="A14" s="37"/>
      <c r="B14" s="38"/>
      <c r="C14" s="236" t="s">
        <v>1</v>
      </c>
      <c r="D14" s="236" t="s">
        <v>590</v>
      </c>
      <c r="E14" s="18" t="s">
        <v>1</v>
      </c>
      <c r="F14" s="237">
        <v>343.868</v>
      </c>
      <c r="G14" s="37"/>
      <c r="H14" s="38"/>
    </row>
    <row r="15" s="2" customFormat="1" ht="16.8" customHeight="1">
      <c r="A15" s="37"/>
      <c r="B15" s="38"/>
      <c r="C15" s="236" t="s">
        <v>1</v>
      </c>
      <c r="D15" s="236" t="s">
        <v>591</v>
      </c>
      <c r="E15" s="18" t="s">
        <v>1</v>
      </c>
      <c r="F15" s="237">
        <v>194.119</v>
      </c>
      <c r="G15" s="37"/>
      <c r="H15" s="38"/>
    </row>
    <row r="16" s="2" customFormat="1" ht="16.8" customHeight="1">
      <c r="A16" s="37"/>
      <c r="B16" s="38"/>
      <c r="C16" s="236" t="s">
        <v>1</v>
      </c>
      <c r="D16" s="236" t="s">
        <v>592</v>
      </c>
      <c r="E16" s="18" t="s">
        <v>1</v>
      </c>
      <c r="F16" s="237">
        <v>105</v>
      </c>
      <c r="G16" s="37"/>
      <c r="H16" s="38"/>
    </row>
    <row r="17" s="2" customFormat="1" ht="16.8" customHeight="1">
      <c r="A17" s="37"/>
      <c r="B17" s="38"/>
      <c r="C17" s="236" t="s">
        <v>1</v>
      </c>
      <c r="D17" s="236" t="s">
        <v>441</v>
      </c>
      <c r="E17" s="18" t="s">
        <v>1</v>
      </c>
      <c r="F17" s="237">
        <v>642.98699999999997</v>
      </c>
      <c r="G17" s="37"/>
      <c r="H17" s="38"/>
    </row>
    <row r="18" s="2" customFormat="1" ht="16.8" customHeight="1">
      <c r="A18" s="37"/>
      <c r="B18" s="38"/>
      <c r="C18" s="232" t="s">
        <v>593</v>
      </c>
      <c r="D18" s="233" t="s">
        <v>594</v>
      </c>
      <c r="E18" s="234" t="s">
        <v>191</v>
      </c>
      <c r="F18" s="235">
        <v>52.259</v>
      </c>
      <c r="G18" s="37"/>
      <c r="H18" s="38"/>
    </row>
    <row r="19" s="2" customFormat="1" ht="16.8" customHeight="1">
      <c r="A19" s="37"/>
      <c r="B19" s="38"/>
      <c r="C19" s="236" t="s">
        <v>1</v>
      </c>
      <c r="D19" s="236" t="s">
        <v>595</v>
      </c>
      <c r="E19" s="18" t="s">
        <v>1</v>
      </c>
      <c r="F19" s="237">
        <v>10.140000000000001</v>
      </c>
      <c r="G19" s="37"/>
      <c r="H19" s="38"/>
    </row>
    <row r="20" s="2" customFormat="1" ht="16.8" customHeight="1">
      <c r="A20" s="37"/>
      <c r="B20" s="38"/>
      <c r="C20" s="236" t="s">
        <v>1</v>
      </c>
      <c r="D20" s="236" t="s">
        <v>596</v>
      </c>
      <c r="E20" s="18" t="s">
        <v>1</v>
      </c>
      <c r="F20" s="237">
        <v>2.1899999999999999</v>
      </c>
      <c r="G20" s="37"/>
      <c r="H20" s="38"/>
    </row>
    <row r="21" s="2" customFormat="1" ht="16.8" customHeight="1">
      <c r="A21" s="37"/>
      <c r="B21" s="38"/>
      <c r="C21" s="236" t="s">
        <v>1</v>
      </c>
      <c r="D21" s="236" t="s">
        <v>597</v>
      </c>
      <c r="E21" s="18" t="s">
        <v>1</v>
      </c>
      <c r="F21" s="237">
        <v>5.0099999999999998</v>
      </c>
      <c r="G21" s="37"/>
      <c r="H21" s="38"/>
    </row>
    <row r="22" s="2" customFormat="1" ht="16.8" customHeight="1">
      <c r="A22" s="37"/>
      <c r="B22" s="38"/>
      <c r="C22" s="236" t="s">
        <v>1</v>
      </c>
      <c r="D22" s="236" t="s">
        <v>598</v>
      </c>
      <c r="E22" s="18" t="s">
        <v>1</v>
      </c>
      <c r="F22" s="237">
        <v>3.6899999999999999</v>
      </c>
      <c r="G22" s="37"/>
      <c r="H22" s="38"/>
    </row>
    <row r="23" s="2" customFormat="1" ht="16.8" customHeight="1">
      <c r="A23" s="37"/>
      <c r="B23" s="38"/>
      <c r="C23" s="236" t="s">
        <v>1</v>
      </c>
      <c r="D23" s="236" t="s">
        <v>599</v>
      </c>
      <c r="E23" s="18" t="s">
        <v>1</v>
      </c>
      <c r="F23" s="237">
        <v>2.4750000000000001</v>
      </c>
      <c r="G23" s="37"/>
      <c r="H23" s="38"/>
    </row>
    <row r="24" s="2" customFormat="1" ht="16.8" customHeight="1">
      <c r="A24" s="37"/>
      <c r="B24" s="38"/>
      <c r="C24" s="236" t="s">
        <v>1</v>
      </c>
      <c r="D24" s="236" t="s">
        <v>600</v>
      </c>
      <c r="E24" s="18" t="s">
        <v>1</v>
      </c>
      <c r="F24" s="237">
        <v>1.7330000000000001</v>
      </c>
      <c r="G24" s="37"/>
      <c r="H24" s="38"/>
    </row>
    <row r="25" s="2" customFormat="1" ht="16.8" customHeight="1">
      <c r="A25" s="37"/>
      <c r="B25" s="38"/>
      <c r="C25" s="236" t="s">
        <v>1</v>
      </c>
      <c r="D25" s="236" t="s">
        <v>601</v>
      </c>
      <c r="E25" s="18" t="s">
        <v>1</v>
      </c>
      <c r="F25" s="237">
        <v>0.74299999999999999</v>
      </c>
      <c r="G25" s="37"/>
      <c r="H25" s="38"/>
    </row>
    <row r="26" s="2" customFormat="1" ht="16.8" customHeight="1">
      <c r="A26" s="37"/>
      <c r="B26" s="38"/>
      <c r="C26" s="236" t="s">
        <v>1</v>
      </c>
      <c r="D26" s="236" t="s">
        <v>602</v>
      </c>
      <c r="E26" s="18" t="s">
        <v>1</v>
      </c>
      <c r="F26" s="237">
        <v>0.61899999999999999</v>
      </c>
      <c r="G26" s="37"/>
      <c r="H26" s="38"/>
    </row>
    <row r="27" s="2" customFormat="1" ht="16.8" customHeight="1">
      <c r="A27" s="37"/>
      <c r="B27" s="38"/>
      <c r="C27" s="236" t="s">
        <v>1</v>
      </c>
      <c r="D27" s="236" t="s">
        <v>603</v>
      </c>
      <c r="E27" s="18" t="s">
        <v>1</v>
      </c>
      <c r="F27" s="237">
        <v>2.25</v>
      </c>
      <c r="G27" s="37"/>
      <c r="H27" s="38"/>
    </row>
    <row r="28" s="2" customFormat="1" ht="16.8" customHeight="1">
      <c r="A28" s="37"/>
      <c r="B28" s="38"/>
      <c r="C28" s="236" t="s">
        <v>1</v>
      </c>
      <c r="D28" s="236" t="s">
        <v>604</v>
      </c>
      <c r="E28" s="18" t="s">
        <v>1</v>
      </c>
      <c r="F28" s="237">
        <v>5.5499999999999998</v>
      </c>
      <c r="G28" s="37"/>
      <c r="H28" s="38"/>
    </row>
    <row r="29" s="2" customFormat="1" ht="16.8" customHeight="1">
      <c r="A29" s="37"/>
      <c r="B29" s="38"/>
      <c r="C29" s="236" t="s">
        <v>1</v>
      </c>
      <c r="D29" s="236" t="s">
        <v>605</v>
      </c>
      <c r="E29" s="18" t="s">
        <v>1</v>
      </c>
      <c r="F29" s="237">
        <v>2.4380000000000002</v>
      </c>
      <c r="G29" s="37"/>
      <c r="H29" s="38"/>
    </row>
    <row r="30" s="2" customFormat="1" ht="16.8" customHeight="1">
      <c r="A30" s="37"/>
      <c r="B30" s="38"/>
      <c r="C30" s="236" t="s">
        <v>1</v>
      </c>
      <c r="D30" s="236" t="s">
        <v>606</v>
      </c>
      <c r="E30" s="18" t="s">
        <v>1</v>
      </c>
      <c r="F30" s="237">
        <v>3.863</v>
      </c>
      <c r="G30" s="37"/>
      <c r="H30" s="38"/>
    </row>
    <row r="31" s="2" customFormat="1" ht="16.8" customHeight="1">
      <c r="A31" s="37"/>
      <c r="B31" s="38"/>
      <c r="C31" s="236" t="s">
        <v>1</v>
      </c>
      <c r="D31" s="236" t="s">
        <v>607</v>
      </c>
      <c r="E31" s="18" t="s">
        <v>1</v>
      </c>
      <c r="F31" s="237">
        <v>1.163</v>
      </c>
      <c r="G31" s="37"/>
      <c r="H31" s="38"/>
    </row>
    <row r="32" s="2" customFormat="1" ht="16.8" customHeight="1">
      <c r="A32" s="37"/>
      <c r="B32" s="38"/>
      <c r="C32" s="236" t="s">
        <v>1</v>
      </c>
      <c r="D32" s="236" t="s">
        <v>608</v>
      </c>
      <c r="E32" s="18" t="s">
        <v>1</v>
      </c>
      <c r="F32" s="237">
        <v>0.94499999999999995</v>
      </c>
      <c r="G32" s="37"/>
      <c r="H32" s="38"/>
    </row>
    <row r="33" s="2" customFormat="1" ht="16.8" customHeight="1">
      <c r="A33" s="37"/>
      <c r="B33" s="38"/>
      <c r="C33" s="236" t="s">
        <v>1</v>
      </c>
      <c r="D33" s="236" t="s">
        <v>609</v>
      </c>
      <c r="E33" s="18" t="s">
        <v>1</v>
      </c>
      <c r="F33" s="237">
        <v>0.58499999999999996</v>
      </c>
      <c r="G33" s="37"/>
      <c r="H33" s="38"/>
    </row>
    <row r="34" s="2" customFormat="1" ht="16.8" customHeight="1">
      <c r="A34" s="37"/>
      <c r="B34" s="38"/>
      <c r="C34" s="236" t="s">
        <v>1</v>
      </c>
      <c r="D34" s="236" t="s">
        <v>610</v>
      </c>
      <c r="E34" s="18" t="s">
        <v>1</v>
      </c>
      <c r="F34" s="237">
        <v>2.4300000000000002</v>
      </c>
      <c r="G34" s="37"/>
      <c r="H34" s="38"/>
    </row>
    <row r="35" s="2" customFormat="1" ht="16.8" customHeight="1">
      <c r="A35" s="37"/>
      <c r="B35" s="38"/>
      <c r="C35" s="236" t="s">
        <v>1</v>
      </c>
      <c r="D35" s="236" t="s">
        <v>611</v>
      </c>
      <c r="E35" s="18" t="s">
        <v>1</v>
      </c>
      <c r="F35" s="237">
        <v>3.5099999999999998</v>
      </c>
      <c r="G35" s="37"/>
      <c r="H35" s="38"/>
    </row>
    <row r="36" s="2" customFormat="1" ht="16.8" customHeight="1">
      <c r="A36" s="37"/>
      <c r="B36" s="38"/>
      <c r="C36" s="236" t="s">
        <v>1</v>
      </c>
      <c r="D36" s="236" t="s">
        <v>612</v>
      </c>
      <c r="E36" s="18" t="s">
        <v>1</v>
      </c>
      <c r="F36" s="237">
        <v>2.9249999999999998</v>
      </c>
      <c r="G36" s="37"/>
      <c r="H36" s="38"/>
    </row>
    <row r="37" s="2" customFormat="1" ht="16.8" customHeight="1">
      <c r="A37" s="37"/>
      <c r="B37" s="38"/>
      <c r="C37" s="236" t="s">
        <v>1</v>
      </c>
      <c r="D37" s="236" t="s">
        <v>441</v>
      </c>
      <c r="E37" s="18" t="s">
        <v>1</v>
      </c>
      <c r="F37" s="237">
        <v>52.259</v>
      </c>
      <c r="G37" s="37"/>
      <c r="H37" s="38"/>
    </row>
    <row r="38" s="2" customFormat="1" ht="16.8" customHeight="1">
      <c r="A38" s="37"/>
      <c r="B38" s="38"/>
      <c r="C38" s="232" t="s">
        <v>613</v>
      </c>
      <c r="D38" s="233" t="s">
        <v>614</v>
      </c>
      <c r="E38" s="234" t="s">
        <v>191</v>
      </c>
      <c r="F38" s="235">
        <v>280.55000000000001</v>
      </c>
      <c r="G38" s="37"/>
      <c r="H38" s="38"/>
    </row>
    <row r="39" s="2" customFormat="1" ht="16.8" customHeight="1">
      <c r="A39" s="37"/>
      <c r="B39" s="38"/>
      <c r="C39" s="236" t="s">
        <v>1</v>
      </c>
      <c r="D39" s="236" t="s">
        <v>615</v>
      </c>
      <c r="E39" s="18" t="s">
        <v>1</v>
      </c>
      <c r="F39" s="237">
        <v>24.649999999999999</v>
      </c>
      <c r="G39" s="37"/>
      <c r="H39" s="38"/>
    </row>
    <row r="40" s="2" customFormat="1" ht="16.8" customHeight="1">
      <c r="A40" s="37"/>
      <c r="B40" s="38"/>
      <c r="C40" s="236" t="s">
        <v>1</v>
      </c>
      <c r="D40" s="236" t="s">
        <v>616</v>
      </c>
      <c r="E40" s="18" t="s">
        <v>1</v>
      </c>
      <c r="F40" s="237">
        <v>85.424999999999997</v>
      </c>
      <c r="G40" s="37"/>
      <c r="H40" s="38"/>
    </row>
    <row r="41" s="2" customFormat="1" ht="16.8" customHeight="1">
      <c r="A41" s="37"/>
      <c r="B41" s="38"/>
      <c r="C41" s="236" t="s">
        <v>1</v>
      </c>
      <c r="D41" s="236" t="s">
        <v>617</v>
      </c>
      <c r="E41" s="18" t="s">
        <v>1</v>
      </c>
      <c r="F41" s="237">
        <v>51</v>
      </c>
      <c r="G41" s="37"/>
      <c r="H41" s="38"/>
    </row>
    <row r="42" s="2" customFormat="1" ht="16.8" customHeight="1">
      <c r="A42" s="37"/>
      <c r="B42" s="38"/>
      <c r="C42" s="236" t="s">
        <v>1</v>
      </c>
      <c r="D42" s="236" t="s">
        <v>618</v>
      </c>
      <c r="E42" s="18" t="s">
        <v>1</v>
      </c>
      <c r="F42" s="237">
        <v>49.725000000000001</v>
      </c>
      <c r="G42" s="37"/>
      <c r="H42" s="38"/>
    </row>
    <row r="43" s="2" customFormat="1" ht="16.8" customHeight="1">
      <c r="A43" s="37"/>
      <c r="B43" s="38"/>
      <c r="C43" s="236" t="s">
        <v>1</v>
      </c>
      <c r="D43" s="236" t="s">
        <v>619</v>
      </c>
      <c r="E43" s="18" t="s">
        <v>1</v>
      </c>
      <c r="F43" s="237">
        <v>42.924999999999997</v>
      </c>
      <c r="G43" s="37"/>
      <c r="H43" s="38"/>
    </row>
    <row r="44" s="2" customFormat="1" ht="16.8" customHeight="1">
      <c r="A44" s="37"/>
      <c r="B44" s="38"/>
      <c r="C44" s="236" t="s">
        <v>1</v>
      </c>
      <c r="D44" s="236" t="s">
        <v>620</v>
      </c>
      <c r="E44" s="18" t="s">
        <v>1</v>
      </c>
      <c r="F44" s="237">
        <v>26.824999999999999</v>
      </c>
      <c r="G44" s="37"/>
      <c r="H44" s="38"/>
    </row>
    <row r="45" s="2" customFormat="1" ht="16.8" customHeight="1">
      <c r="A45" s="37"/>
      <c r="B45" s="38"/>
      <c r="C45" s="236" t="s">
        <v>1</v>
      </c>
      <c r="D45" s="236" t="s">
        <v>441</v>
      </c>
      <c r="E45" s="18" t="s">
        <v>1</v>
      </c>
      <c r="F45" s="237">
        <v>280.55000000000001</v>
      </c>
      <c r="G45" s="37"/>
      <c r="H45" s="38"/>
    </row>
    <row r="46" s="2" customFormat="1" ht="7.44" customHeight="1">
      <c r="A46" s="37"/>
      <c r="B46" s="59"/>
      <c r="C46" s="60"/>
      <c r="D46" s="60"/>
      <c r="E46" s="60"/>
      <c r="F46" s="60"/>
      <c r="G46" s="60"/>
      <c r="H46" s="38"/>
    </row>
    <row r="47" s="2" customFormat="1">
      <c r="A47" s="37"/>
      <c r="B47" s="37"/>
      <c r="C47" s="37"/>
      <c r="D47" s="37"/>
      <c r="E47" s="37"/>
      <c r="F47" s="37"/>
      <c r="G47" s="37"/>
      <c r="H47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111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ROUND((SUM(BE120:BE170)),  2)</f>
        <v>0</v>
      </c>
      <c r="G33" s="37"/>
      <c r="H33" s="37"/>
      <c r="I33" s="135">
        <v>0.20999999999999999</v>
      </c>
      <c r="J33" s="134">
        <f>ROUND(((SUM(BE120:BE170))*I33),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ROUND((SUM(BF120:BF170)),  2)</f>
        <v>0</v>
      </c>
      <c r="G34" s="37"/>
      <c r="H34" s="37"/>
      <c r="I34" s="135">
        <v>0.12</v>
      </c>
      <c r="J34" s="134">
        <f>ROUND(((SUM(BF120:BF170))*I34),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ROUND((SUM(BG120:BG170)),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ROUND((SUM(BH120:BH170)),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ROUND((SUM(BI120:BI170)),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IO 01 - Vodovodní přípojka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117</v>
      </c>
      <c r="E97" s="149"/>
      <c r="F97" s="149"/>
      <c r="G97" s="149"/>
      <c r="H97" s="149"/>
      <c r="I97" s="149"/>
      <c r="J97" s="150">
        <f>J121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118</v>
      </c>
      <c r="E98" s="149"/>
      <c r="F98" s="149"/>
      <c r="G98" s="149"/>
      <c r="H98" s="149"/>
      <c r="I98" s="149"/>
      <c r="J98" s="150">
        <f>J140</f>
        <v>0</v>
      </c>
      <c r="K98" s="9"/>
      <c r="L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7"/>
      <c r="C99" s="9"/>
      <c r="D99" s="148" t="s">
        <v>119</v>
      </c>
      <c r="E99" s="149"/>
      <c r="F99" s="149"/>
      <c r="G99" s="149"/>
      <c r="H99" s="149"/>
      <c r="I99" s="149"/>
      <c r="J99" s="150">
        <f>J144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7"/>
      <c r="C100" s="9"/>
      <c r="D100" s="148" t="s">
        <v>120</v>
      </c>
      <c r="E100" s="149"/>
      <c r="F100" s="149"/>
      <c r="G100" s="149"/>
      <c r="H100" s="149"/>
      <c r="I100" s="149"/>
      <c r="J100" s="150">
        <f>J165</f>
        <v>0</v>
      </c>
      <c r="K100" s="9"/>
      <c r="L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8" t="str">
        <f>E7</f>
        <v>Dobrošov Kiosek - zpevněné plochy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IO 01 - Vodovodní přípojka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 xml:space="preserve"> </v>
      </c>
      <c r="G114" s="37"/>
      <c r="H114" s="37"/>
      <c r="I114" s="31" t="s">
        <v>22</v>
      </c>
      <c r="J114" s="68" t="str">
        <f>IF(J12="","",J12)</f>
        <v>30. 5. 2024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 xml:space="preserve"> </v>
      </c>
      <c r="G116" s="37"/>
      <c r="H116" s="37"/>
      <c r="I116" s="31" t="s">
        <v>30</v>
      </c>
      <c r="J116" s="35" t="str">
        <f>E21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32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51"/>
      <c r="B119" s="152"/>
      <c r="C119" s="153" t="s">
        <v>122</v>
      </c>
      <c r="D119" s="154" t="s">
        <v>59</v>
      </c>
      <c r="E119" s="154" t="s">
        <v>55</v>
      </c>
      <c r="F119" s="154" t="s">
        <v>56</v>
      </c>
      <c r="G119" s="154" t="s">
        <v>123</v>
      </c>
      <c r="H119" s="154" t="s">
        <v>124</v>
      </c>
      <c r="I119" s="154" t="s">
        <v>125</v>
      </c>
      <c r="J119" s="154" t="s">
        <v>114</v>
      </c>
      <c r="K119" s="155" t="s">
        <v>126</v>
      </c>
      <c r="L119" s="156"/>
      <c r="M119" s="85" t="s">
        <v>1</v>
      </c>
      <c r="N119" s="86" t="s">
        <v>38</v>
      </c>
      <c r="O119" s="86" t="s">
        <v>127</v>
      </c>
      <c r="P119" s="86" t="s">
        <v>128</v>
      </c>
      <c r="Q119" s="86" t="s">
        <v>129</v>
      </c>
      <c r="R119" s="86" t="s">
        <v>130</v>
      </c>
      <c r="S119" s="86" t="s">
        <v>131</v>
      </c>
      <c r="T119" s="87" t="s">
        <v>132</v>
      </c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</row>
    <row r="120" s="2" customFormat="1" ht="22.8" customHeight="1">
      <c r="A120" s="37"/>
      <c r="B120" s="38"/>
      <c r="C120" s="92" t="s">
        <v>133</v>
      </c>
      <c r="D120" s="37"/>
      <c r="E120" s="37"/>
      <c r="F120" s="37"/>
      <c r="G120" s="37"/>
      <c r="H120" s="37"/>
      <c r="I120" s="37"/>
      <c r="J120" s="157">
        <f>BK120</f>
        <v>0</v>
      </c>
      <c r="K120" s="37"/>
      <c r="L120" s="38"/>
      <c r="M120" s="88"/>
      <c r="N120" s="72"/>
      <c r="O120" s="89"/>
      <c r="P120" s="158">
        <f>P121+P140+P144+P165</f>
        <v>0</v>
      </c>
      <c r="Q120" s="89"/>
      <c r="R120" s="158">
        <f>R121+R140+R144+R165</f>
        <v>0</v>
      </c>
      <c r="S120" s="89"/>
      <c r="T120" s="159">
        <f>T121+T140+T144+T165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73</v>
      </c>
      <c r="AU120" s="18" t="s">
        <v>116</v>
      </c>
      <c r="BK120" s="160">
        <f>BK121+BK140+BK144+BK165</f>
        <v>0</v>
      </c>
    </row>
    <row r="121" s="11" customFormat="1" ht="25.92" customHeight="1">
      <c r="A121" s="11"/>
      <c r="B121" s="161"/>
      <c r="C121" s="11"/>
      <c r="D121" s="162" t="s">
        <v>73</v>
      </c>
      <c r="E121" s="163" t="s">
        <v>134</v>
      </c>
      <c r="F121" s="163" t="s">
        <v>135</v>
      </c>
      <c r="G121" s="11"/>
      <c r="H121" s="11"/>
      <c r="I121" s="164"/>
      <c r="J121" s="165">
        <f>BK121</f>
        <v>0</v>
      </c>
      <c r="K121" s="11"/>
      <c r="L121" s="161"/>
      <c r="M121" s="166"/>
      <c r="N121" s="167"/>
      <c r="O121" s="167"/>
      <c r="P121" s="168">
        <f>SUM(P122:P139)</f>
        <v>0</v>
      </c>
      <c r="Q121" s="167"/>
      <c r="R121" s="168">
        <f>SUM(R122:R139)</f>
        <v>0</v>
      </c>
      <c r="S121" s="167"/>
      <c r="T121" s="169">
        <f>SUM(T122:T139)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62" t="s">
        <v>82</v>
      </c>
      <c r="AT121" s="170" t="s">
        <v>73</v>
      </c>
      <c r="AU121" s="170" t="s">
        <v>74</v>
      </c>
      <c r="AY121" s="162" t="s">
        <v>136</v>
      </c>
      <c r="BK121" s="171">
        <f>SUM(BK122:BK139)</f>
        <v>0</v>
      </c>
    </row>
    <row r="122" s="2" customFormat="1" ht="16.5" customHeight="1">
      <c r="A122" s="37"/>
      <c r="B122" s="172"/>
      <c r="C122" s="173" t="s">
        <v>82</v>
      </c>
      <c r="D122" s="173" t="s">
        <v>137</v>
      </c>
      <c r="E122" s="174" t="s">
        <v>138</v>
      </c>
      <c r="F122" s="175" t="s">
        <v>139</v>
      </c>
      <c r="G122" s="176" t="s">
        <v>140</v>
      </c>
      <c r="H122" s="177">
        <v>4</v>
      </c>
      <c r="I122" s="178"/>
      <c r="J122" s="179">
        <f>ROUND(I122*H122,2)</f>
        <v>0</v>
      </c>
      <c r="K122" s="175" t="s">
        <v>1</v>
      </c>
      <c r="L122" s="38"/>
      <c r="M122" s="180" t="s">
        <v>1</v>
      </c>
      <c r="N122" s="181" t="s">
        <v>39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141</v>
      </c>
      <c r="AT122" s="184" t="s">
        <v>137</v>
      </c>
      <c r="AU122" s="184" t="s">
        <v>82</v>
      </c>
      <c r="AY122" s="18" t="s">
        <v>136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82</v>
      </c>
      <c r="BK122" s="185">
        <f>ROUND(I122*H122,2)</f>
        <v>0</v>
      </c>
      <c r="BL122" s="18" t="s">
        <v>141</v>
      </c>
      <c r="BM122" s="184" t="s">
        <v>84</v>
      </c>
    </row>
    <row r="123" s="2" customFormat="1" ht="16.5" customHeight="1">
      <c r="A123" s="37"/>
      <c r="B123" s="172"/>
      <c r="C123" s="173" t="s">
        <v>84</v>
      </c>
      <c r="D123" s="173" t="s">
        <v>137</v>
      </c>
      <c r="E123" s="174" t="s">
        <v>142</v>
      </c>
      <c r="F123" s="175" t="s">
        <v>143</v>
      </c>
      <c r="G123" s="176" t="s">
        <v>144</v>
      </c>
      <c r="H123" s="177">
        <v>4.5</v>
      </c>
      <c r="I123" s="178"/>
      <c r="J123" s="179">
        <f>ROUND(I123*H123,2)</f>
        <v>0</v>
      </c>
      <c r="K123" s="175" t="s">
        <v>1</v>
      </c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141</v>
      </c>
      <c r="AT123" s="184" t="s">
        <v>137</v>
      </c>
      <c r="AU123" s="184" t="s">
        <v>82</v>
      </c>
      <c r="AY123" s="18" t="s">
        <v>136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141</v>
      </c>
      <c r="BM123" s="184" t="s">
        <v>141</v>
      </c>
    </row>
    <row r="124" s="2" customFormat="1" ht="16.5" customHeight="1">
      <c r="A124" s="37"/>
      <c r="B124" s="172"/>
      <c r="C124" s="173" t="s">
        <v>145</v>
      </c>
      <c r="D124" s="173" t="s">
        <v>137</v>
      </c>
      <c r="E124" s="174" t="s">
        <v>146</v>
      </c>
      <c r="F124" s="175" t="s">
        <v>147</v>
      </c>
      <c r="G124" s="176" t="s">
        <v>148</v>
      </c>
      <c r="H124" s="177">
        <v>2.1000000000000001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82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149</v>
      </c>
    </row>
    <row r="125" s="2" customFormat="1" ht="16.5" customHeight="1">
      <c r="A125" s="37"/>
      <c r="B125" s="172"/>
      <c r="C125" s="173" t="s">
        <v>141</v>
      </c>
      <c r="D125" s="173" t="s">
        <v>137</v>
      </c>
      <c r="E125" s="174" t="s">
        <v>150</v>
      </c>
      <c r="F125" s="175" t="s">
        <v>151</v>
      </c>
      <c r="G125" s="176" t="s">
        <v>144</v>
      </c>
      <c r="H125" s="177">
        <v>67.5</v>
      </c>
      <c r="I125" s="178"/>
      <c r="J125" s="179">
        <f>ROUND(I125*H125,2)</f>
        <v>0</v>
      </c>
      <c r="K125" s="175" t="s">
        <v>1</v>
      </c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141</v>
      </c>
      <c r="AT125" s="184" t="s">
        <v>137</v>
      </c>
      <c r="AU125" s="184" t="s">
        <v>82</v>
      </c>
      <c r="AY125" s="18" t="s">
        <v>136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141</v>
      </c>
      <c r="BM125" s="184" t="s">
        <v>152</v>
      </c>
    </row>
    <row r="126" s="2" customFormat="1" ht="16.5" customHeight="1">
      <c r="A126" s="37"/>
      <c r="B126" s="172"/>
      <c r="C126" s="173" t="s">
        <v>153</v>
      </c>
      <c r="D126" s="173" t="s">
        <v>137</v>
      </c>
      <c r="E126" s="174" t="s">
        <v>154</v>
      </c>
      <c r="F126" s="175" t="s">
        <v>155</v>
      </c>
      <c r="G126" s="176" t="s">
        <v>144</v>
      </c>
      <c r="H126" s="177">
        <v>67.5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156</v>
      </c>
    </row>
    <row r="127" s="2" customFormat="1" ht="16.5" customHeight="1">
      <c r="A127" s="37"/>
      <c r="B127" s="172"/>
      <c r="C127" s="173" t="s">
        <v>149</v>
      </c>
      <c r="D127" s="173" t="s">
        <v>137</v>
      </c>
      <c r="E127" s="174" t="s">
        <v>157</v>
      </c>
      <c r="F127" s="175" t="s">
        <v>158</v>
      </c>
      <c r="G127" s="176" t="s">
        <v>159</v>
      </c>
      <c r="H127" s="177">
        <v>135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8</v>
      </c>
    </row>
    <row r="128" s="2" customFormat="1" ht="16.5" customHeight="1">
      <c r="A128" s="37"/>
      <c r="B128" s="172"/>
      <c r="C128" s="173" t="s">
        <v>160</v>
      </c>
      <c r="D128" s="173" t="s">
        <v>137</v>
      </c>
      <c r="E128" s="174" t="s">
        <v>161</v>
      </c>
      <c r="F128" s="175" t="s">
        <v>162</v>
      </c>
      <c r="G128" s="176" t="s">
        <v>159</v>
      </c>
      <c r="H128" s="177">
        <v>135</v>
      </c>
      <c r="I128" s="178"/>
      <c r="J128" s="179">
        <f>ROUND(I128*H128,2)</f>
        <v>0</v>
      </c>
      <c r="K128" s="175" t="s">
        <v>1</v>
      </c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141</v>
      </c>
      <c r="AT128" s="184" t="s">
        <v>137</v>
      </c>
      <c r="AU128" s="184" t="s">
        <v>82</v>
      </c>
      <c r="AY128" s="18" t="s">
        <v>136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141</v>
      </c>
      <c r="BM128" s="184" t="s">
        <v>163</v>
      </c>
    </row>
    <row r="129" s="2" customFormat="1" ht="16.5" customHeight="1">
      <c r="A129" s="37"/>
      <c r="B129" s="172"/>
      <c r="C129" s="173" t="s">
        <v>152</v>
      </c>
      <c r="D129" s="173" t="s">
        <v>137</v>
      </c>
      <c r="E129" s="174" t="s">
        <v>164</v>
      </c>
      <c r="F129" s="175" t="s">
        <v>165</v>
      </c>
      <c r="G129" s="176" t="s">
        <v>144</v>
      </c>
      <c r="H129" s="177">
        <v>67.5</v>
      </c>
      <c r="I129" s="178"/>
      <c r="J129" s="179">
        <f>ROUND(I129*H129,2)</f>
        <v>0</v>
      </c>
      <c r="K129" s="175" t="s">
        <v>1</v>
      </c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141</v>
      </c>
      <c r="AT129" s="184" t="s">
        <v>137</v>
      </c>
      <c r="AU129" s="184" t="s">
        <v>82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141</v>
      </c>
      <c r="BM129" s="184" t="s">
        <v>166</v>
      </c>
    </row>
    <row r="130" s="2" customFormat="1" ht="16.5" customHeight="1">
      <c r="A130" s="37"/>
      <c r="B130" s="172"/>
      <c r="C130" s="173" t="s">
        <v>167</v>
      </c>
      <c r="D130" s="173" t="s">
        <v>137</v>
      </c>
      <c r="E130" s="174" t="s">
        <v>168</v>
      </c>
      <c r="F130" s="175" t="s">
        <v>169</v>
      </c>
      <c r="G130" s="176" t="s">
        <v>144</v>
      </c>
      <c r="H130" s="177">
        <v>22.5</v>
      </c>
      <c r="I130" s="178"/>
      <c r="J130" s="179">
        <f>ROUND(I130*H130,2)</f>
        <v>0</v>
      </c>
      <c r="K130" s="175" t="s">
        <v>1</v>
      </c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141</v>
      </c>
      <c r="AT130" s="184" t="s">
        <v>137</v>
      </c>
      <c r="AU130" s="184" t="s">
        <v>82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170</v>
      </c>
    </row>
    <row r="131" s="2" customFormat="1" ht="16.5" customHeight="1">
      <c r="A131" s="37"/>
      <c r="B131" s="172"/>
      <c r="C131" s="173" t="s">
        <v>156</v>
      </c>
      <c r="D131" s="173" t="s">
        <v>137</v>
      </c>
      <c r="E131" s="174" t="s">
        <v>171</v>
      </c>
      <c r="F131" s="175" t="s">
        <v>172</v>
      </c>
      <c r="G131" s="176" t="s">
        <v>144</v>
      </c>
      <c r="H131" s="177">
        <v>22.5</v>
      </c>
      <c r="I131" s="178"/>
      <c r="J131" s="179">
        <f>ROUND(I131*H131,2)</f>
        <v>0</v>
      </c>
      <c r="K131" s="175" t="s">
        <v>1</v>
      </c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141</v>
      </c>
      <c r="AT131" s="184" t="s">
        <v>137</v>
      </c>
      <c r="AU131" s="184" t="s">
        <v>82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173</v>
      </c>
    </row>
    <row r="132" s="2" customFormat="1" ht="16.5" customHeight="1">
      <c r="A132" s="37"/>
      <c r="B132" s="172"/>
      <c r="C132" s="173" t="s">
        <v>174</v>
      </c>
      <c r="D132" s="173" t="s">
        <v>137</v>
      </c>
      <c r="E132" s="174" t="s">
        <v>175</v>
      </c>
      <c r="F132" s="175" t="s">
        <v>176</v>
      </c>
      <c r="G132" s="176" t="s">
        <v>144</v>
      </c>
      <c r="H132" s="177">
        <v>22.5</v>
      </c>
      <c r="I132" s="178"/>
      <c r="J132" s="179">
        <f>ROUND(I132*H132,2)</f>
        <v>0</v>
      </c>
      <c r="K132" s="175" t="s">
        <v>1</v>
      </c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82</v>
      </c>
      <c r="AY132" s="18" t="s">
        <v>136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141</v>
      </c>
      <c r="BM132" s="184" t="s">
        <v>177</v>
      </c>
    </row>
    <row r="133" s="2" customFormat="1" ht="16.5" customHeight="1">
      <c r="A133" s="37"/>
      <c r="B133" s="172"/>
      <c r="C133" s="173" t="s">
        <v>8</v>
      </c>
      <c r="D133" s="173" t="s">
        <v>137</v>
      </c>
      <c r="E133" s="174" t="s">
        <v>178</v>
      </c>
      <c r="F133" s="175" t="s">
        <v>179</v>
      </c>
      <c r="G133" s="176" t="s">
        <v>144</v>
      </c>
      <c r="H133" s="177">
        <v>22.5</v>
      </c>
      <c r="I133" s="178"/>
      <c r="J133" s="179">
        <f>ROUND(I133*H133,2)</f>
        <v>0</v>
      </c>
      <c r="K133" s="175" t="s">
        <v>1</v>
      </c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82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180</v>
      </c>
    </row>
    <row r="134" s="2" customFormat="1" ht="16.5" customHeight="1">
      <c r="A134" s="37"/>
      <c r="B134" s="172"/>
      <c r="C134" s="173" t="s">
        <v>181</v>
      </c>
      <c r="D134" s="173" t="s">
        <v>137</v>
      </c>
      <c r="E134" s="174" t="s">
        <v>182</v>
      </c>
      <c r="F134" s="175" t="s">
        <v>183</v>
      </c>
      <c r="G134" s="176" t="s">
        <v>144</v>
      </c>
      <c r="H134" s="177">
        <v>22.5</v>
      </c>
      <c r="I134" s="178"/>
      <c r="J134" s="179">
        <f>ROUND(I134*H134,2)</f>
        <v>0</v>
      </c>
      <c r="K134" s="175" t="s">
        <v>1</v>
      </c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82</v>
      </c>
      <c r="AY134" s="18" t="s">
        <v>136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141</v>
      </c>
      <c r="BM134" s="184" t="s">
        <v>184</v>
      </c>
    </row>
    <row r="135" s="2" customFormat="1" ht="24.15" customHeight="1">
      <c r="A135" s="37"/>
      <c r="B135" s="172"/>
      <c r="C135" s="173" t="s">
        <v>163</v>
      </c>
      <c r="D135" s="173" t="s">
        <v>137</v>
      </c>
      <c r="E135" s="174" t="s">
        <v>185</v>
      </c>
      <c r="F135" s="175" t="s">
        <v>186</v>
      </c>
      <c r="G135" s="176" t="s">
        <v>144</v>
      </c>
      <c r="H135" s="177">
        <v>22.5</v>
      </c>
      <c r="I135" s="178"/>
      <c r="J135" s="179">
        <f>ROUND(I135*H135,2)</f>
        <v>0</v>
      </c>
      <c r="K135" s="175" t="s">
        <v>1</v>
      </c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82</v>
      </c>
      <c r="AY135" s="18" t="s">
        <v>136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141</v>
      </c>
      <c r="BM135" s="184" t="s">
        <v>187</v>
      </c>
    </row>
    <row r="136" s="2" customFormat="1" ht="16.5" customHeight="1">
      <c r="A136" s="37"/>
      <c r="B136" s="172"/>
      <c r="C136" s="173" t="s">
        <v>188</v>
      </c>
      <c r="D136" s="173" t="s">
        <v>137</v>
      </c>
      <c r="E136" s="174" t="s">
        <v>189</v>
      </c>
      <c r="F136" s="175" t="s">
        <v>190</v>
      </c>
      <c r="G136" s="176" t="s">
        <v>191</v>
      </c>
      <c r="H136" s="177">
        <v>45</v>
      </c>
      <c r="I136" s="178"/>
      <c r="J136" s="179">
        <f>ROUND(I136*H136,2)</f>
        <v>0</v>
      </c>
      <c r="K136" s="175" t="s">
        <v>1</v>
      </c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82</v>
      </c>
      <c r="AY136" s="18" t="s">
        <v>136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141</v>
      </c>
      <c r="BM136" s="184" t="s">
        <v>192</v>
      </c>
    </row>
    <row r="137" s="2" customFormat="1" ht="16.5" customHeight="1">
      <c r="A137" s="37"/>
      <c r="B137" s="172"/>
      <c r="C137" s="173" t="s">
        <v>166</v>
      </c>
      <c r="D137" s="173" t="s">
        <v>137</v>
      </c>
      <c r="E137" s="174" t="s">
        <v>193</v>
      </c>
      <c r="F137" s="175" t="s">
        <v>194</v>
      </c>
      <c r="G137" s="176" t="s">
        <v>144</v>
      </c>
      <c r="H137" s="177">
        <v>22.5</v>
      </c>
      <c r="I137" s="178"/>
      <c r="J137" s="179">
        <f>ROUND(I137*H137,2)</f>
        <v>0</v>
      </c>
      <c r="K137" s="175" t="s">
        <v>1</v>
      </c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82</v>
      </c>
      <c r="AY137" s="18" t="s">
        <v>136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141</v>
      </c>
      <c r="BM137" s="184" t="s">
        <v>195</v>
      </c>
    </row>
    <row r="138" s="2" customFormat="1" ht="16.5" customHeight="1">
      <c r="A138" s="37"/>
      <c r="B138" s="172"/>
      <c r="C138" s="173" t="s">
        <v>196</v>
      </c>
      <c r="D138" s="173" t="s">
        <v>137</v>
      </c>
      <c r="E138" s="174" t="s">
        <v>197</v>
      </c>
      <c r="F138" s="175" t="s">
        <v>198</v>
      </c>
      <c r="G138" s="176" t="s">
        <v>148</v>
      </c>
      <c r="H138" s="177">
        <v>1</v>
      </c>
      <c r="I138" s="178"/>
      <c r="J138" s="179">
        <f>ROUND(I138*H138,2)</f>
        <v>0</v>
      </c>
      <c r="K138" s="175" t="s">
        <v>1</v>
      </c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82</v>
      </c>
      <c r="AY138" s="18" t="s">
        <v>136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141</v>
      </c>
      <c r="BM138" s="184" t="s">
        <v>199</v>
      </c>
    </row>
    <row r="139" s="2" customFormat="1" ht="16.5" customHeight="1">
      <c r="A139" s="37"/>
      <c r="B139" s="172"/>
      <c r="C139" s="173" t="s">
        <v>170</v>
      </c>
      <c r="D139" s="173" t="s">
        <v>137</v>
      </c>
      <c r="E139" s="174" t="s">
        <v>200</v>
      </c>
      <c r="F139" s="175" t="s">
        <v>201</v>
      </c>
      <c r="G139" s="176" t="s">
        <v>148</v>
      </c>
      <c r="H139" s="177">
        <v>1</v>
      </c>
      <c r="I139" s="178"/>
      <c r="J139" s="179">
        <f>ROUND(I139*H139,2)</f>
        <v>0</v>
      </c>
      <c r="K139" s="175" t="s">
        <v>1</v>
      </c>
      <c r="L139" s="38"/>
      <c r="M139" s="180" t="s">
        <v>1</v>
      </c>
      <c r="N139" s="181" t="s">
        <v>39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141</v>
      </c>
      <c r="AT139" s="184" t="s">
        <v>137</v>
      </c>
      <c r="AU139" s="184" t="s">
        <v>82</v>
      </c>
      <c r="AY139" s="18" t="s">
        <v>136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141</v>
      </c>
      <c r="BM139" s="184" t="s">
        <v>202</v>
      </c>
    </row>
    <row r="140" s="11" customFormat="1" ht="25.92" customHeight="1">
      <c r="A140" s="11"/>
      <c r="B140" s="161"/>
      <c r="C140" s="11"/>
      <c r="D140" s="162" t="s">
        <v>73</v>
      </c>
      <c r="E140" s="163" t="s">
        <v>203</v>
      </c>
      <c r="F140" s="163" t="s">
        <v>204</v>
      </c>
      <c r="G140" s="11"/>
      <c r="H140" s="11"/>
      <c r="I140" s="164"/>
      <c r="J140" s="165">
        <f>BK140</f>
        <v>0</v>
      </c>
      <c r="K140" s="11"/>
      <c r="L140" s="161"/>
      <c r="M140" s="166"/>
      <c r="N140" s="167"/>
      <c r="O140" s="167"/>
      <c r="P140" s="168">
        <f>SUM(P141:P143)</f>
        <v>0</v>
      </c>
      <c r="Q140" s="167"/>
      <c r="R140" s="168">
        <f>SUM(R141:R143)</f>
        <v>0</v>
      </c>
      <c r="S140" s="167"/>
      <c r="T140" s="169">
        <f>SUM(T141:T143)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62" t="s">
        <v>82</v>
      </c>
      <c r="AT140" s="170" t="s">
        <v>73</v>
      </c>
      <c r="AU140" s="170" t="s">
        <v>74</v>
      </c>
      <c r="AY140" s="162" t="s">
        <v>136</v>
      </c>
      <c r="BK140" s="171">
        <f>SUM(BK141:BK143)</f>
        <v>0</v>
      </c>
    </row>
    <row r="141" s="2" customFormat="1" ht="16.5" customHeight="1">
      <c r="A141" s="37"/>
      <c r="B141" s="172"/>
      <c r="C141" s="173" t="s">
        <v>205</v>
      </c>
      <c r="D141" s="173" t="s">
        <v>137</v>
      </c>
      <c r="E141" s="174" t="s">
        <v>206</v>
      </c>
      <c r="F141" s="175" t="s">
        <v>207</v>
      </c>
      <c r="G141" s="176" t="s">
        <v>140</v>
      </c>
      <c r="H141" s="177">
        <v>3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208</v>
      </c>
    </row>
    <row r="142" s="2" customFormat="1" ht="16.5" customHeight="1">
      <c r="A142" s="37"/>
      <c r="B142" s="172"/>
      <c r="C142" s="173" t="s">
        <v>173</v>
      </c>
      <c r="D142" s="173" t="s">
        <v>137</v>
      </c>
      <c r="E142" s="174" t="s">
        <v>209</v>
      </c>
      <c r="F142" s="175" t="s">
        <v>210</v>
      </c>
      <c r="G142" s="176" t="s">
        <v>148</v>
      </c>
      <c r="H142" s="177">
        <v>1</v>
      </c>
      <c r="I142" s="178"/>
      <c r="J142" s="179">
        <f>ROUND(I142*H142,2)</f>
        <v>0</v>
      </c>
      <c r="K142" s="175" t="s">
        <v>1</v>
      </c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211</v>
      </c>
    </row>
    <row r="143" s="2" customFormat="1" ht="16.5" customHeight="1">
      <c r="A143" s="37"/>
      <c r="B143" s="172"/>
      <c r="C143" s="173" t="s">
        <v>7</v>
      </c>
      <c r="D143" s="173" t="s">
        <v>137</v>
      </c>
      <c r="E143" s="174" t="s">
        <v>212</v>
      </c>
      <c r="F143" s="175" t="s">
        <v>213</v>
      </c>
      <c r="G143" s="176" t="s">
        <v>148</v>
      </c>
      <c r="H143" s="177">
        <v>1</v>
      </c>
      <c r="I143" s="178"/>
      <c r="J143" s="179">
        <f>ROUND(I143*H143,2)</f>
        <v>0</v>
      </c>
      <c r="K143" s="175" t="s">
        <v>1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82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214</v>
      </c>
    </row>
    <row r="144" s="11" customFormat="1" ht="25.92" customHeight="1">
      <c r="A144" s="11"/>
      <c r="B144" s="161"/>
      <c r="C144" s="11"/>
      <c r="D144" s="162" t="s">
        <v>73</v>
      </c>
      <c r="E144" s="163" t="s">
        <v>215</v>
      </c>
      <c r="F144" s="163" t="s">
        <v>216</v>
      </c>
      <c r="G144" s="11"/>
      <c r="H144" s="11"/>
      <c r="I144" s="164"/>
      <c r="J144" s="165">
        <f>BK144</f>
        <v>0</v>
      </c>
      <c r="K144" s="11"/>
      <c r="L144" s="161"/>
      <c r="M144" s="166"/>
      <c r="N144" s="167"/>
      <c r="O144" s="167"/>
      <c r="P144" s="168">
        <f>SUM(P145:P164)</f>
        <v>0</v>
      </c>
      <c r="Q144" s="167"/>
      <c r="R144" s="168">
        <f>SUM(R145:R164)</f>
        <v>0</v>
      </c>
      <c r="S144" s="167"/>
      <c r="T144" s="169">
        <f>SUM(T145:T164)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62" t="s">
        <v>82</v>
      </c>
      <c r="AT144" s="170" t="s">
        <v>73</v>
      </c>
      <c r="AU144" s="170" t="s">
        <v>74</v>
      </c>
      <c r="AY144" s="162" t="s">
        <v>136</v>
      </c>
      <c r="BK144" s="171">
        <f>SUM(BK145:BK164)</f>
        <v>0</v>
      </c>
    </row>
    <row r="145" s="2" customFormat="1" ht="16.5" customHeight="1">
      <c r="A145" s="37"/>
      <c r="B145" s="172"/>
      <c r="C145" s="173" t="s">
        <v>177</v>
      </c>
      <c r="D145" s="173" t="s">
        <v>137</v>
      </c>
      <c r="E145" s="174" t="s">
        <v>217</v>
      </c>
      <c r="F145" s="175" t="s">
        <v>218</v>
      </c>
      <c r="G145" s="176" t="s">
        <v>219</v>
      </c>
      <c r="H145" s="177">
        <v>10</v>
      </c>
      <c r="I145" s="178"/>
      <c r="J145" s="179">
        <f>ROUND(I145*H145,2)</f>
        <v>0</v>
      </c>
      <c r="K145" s="175" t="s">
        <v>1</v>
      </c>
      <c r="L145" s="38"/>
      <c r="M145" s="180" t="s">
        <v>1</v>
      </c>
      <c r="N145" s="181" t="s">
        <v>39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141</v>
      </c>
      <c r="AT145" s="184" t="s">
        <v>137</v>
      </c>
      <c r="AU145" s="184" t="s">
        <v>82</v>
      </c>
      <c r="AY145" s="18" t="s">
        <v>136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82</v>
      </c>
      <c r="BK145" s="185">
        <f>ROUND(I145*H145,2)</f>
        <v>0</v>
      </c>
      <c r="BL145" s="18" t="s">
        <v>141</v>
      </c>
      <c r="BM145" s="184" t="s">
        <v>220</v>
      </c>
    </row>
    <row r="146" s="2" customFormat="1" ht="16.5" customHeight="1">
      <c r="A146" s="37"/>
      <c r="B146" s="172"/>
      <c r="C146" s="173" t="s">
        <v>221</v>
      </c>
      <c r="D146" s="173" t="s">
        <v>137</v>
      </c>
      <c r="E146" s="174" t="s">
        <v>222</v>
      </c>
      <c r="F146" s="175" t="s">
        <v>223</v>
      </c>
      <c r="G146" s="176" t="s">
        <v>191</v>
      </c>
      <c r="H146" s="177">
        <v>22.5</v>
      </c>
      <c r="I146" s="178"/>
      <c r="J146" s="179">
        <f>ROUND(I146*H146,2)</f>
        <v>0</v>
      </c>
      <c r="K146" s="175" t="s">
        <v>1</v>
      </c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82</v>
      </c>
      <c r="AY146" s="18" t="s">
        <v>136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141</v>
      </c>
      <c r="BM146" s="184" t="s">
        <v>224</v>
      </c>
    </row>
    <row r="147" s="2" customFormat="1" ht="16.5" customHeight="1">
      <c r="A147" s="37"/>
      <c r="B147" s="172"/>
      <c r="C147" s="173" t="s">
        <v>180</v>
      </c>
      <c r="D147" s="173" t="s">
        <v>137</v>
      </c>
      <c r="E147" s="174" t="s">
        <v>225</v>
      </c>
      <c r="F147" s="175" t="s">
        <v>226</v>
      </c>
      <c r="G147" s="176" t="s">
        <v>227</v>
      </c>
      <c r="H147" s="177">
        <v>1</v>
      </c>
      <c r="I147" s="178"/>
      <c r="J147" s="179">
        <f>ROUND(I147*H147,2)</f>
        <v>0</v>
      </c>
      <c r="K147" s="175" t="s">
        <v>1</v>
      </c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141</v>
      </c>
      <c r="AT147" s="184" t="s">
        <v>137</v>
      </c>
      <c r="AU147" s="184" t="s">
        <v>82</v>
      </c>
      <c r="AY147" s="18" t="s">
        <v>136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141</v>
      </c>
      <c r="BM147" s="184" t="s">
        <v>228</v>
      </c>
    </row>
    <row r="148" s="2" customFormat="1" ht="16.5" customHeight="1">
      <c r="A148" s="37"/>
      <c r="B148" s="172"/>
      <c r="C148" s="173" t="s">
        <v>229</v>
      </c>
      <c r="D148" s="173" t="s">
        <v>137</v>
      </c>
      <c r="E148" s="174" t="s">
        <v>230</v>
      </c>
      <c r="F148" s="175" t="s">
        <v>231</v>
      </c>
      <c r="G148" s="176" t="s">
        <v>232</v>
      </c>
      <c r="H148" s="177">
        <v>1</v>
      </c>
      <c r="I148" s="178"/>
      <c r="J148" s="179">
        <f>ROUND(I148*H148,2)</f>
        <v>0</v>
      </c>
      <c r="K148" s="175" t="s">
        <v>1</v>
      </c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141</v>
      </c>
      <c r="AT148" s="184" t="s">
        <v>137</v>
      </c>
      <c r="AU148" s="184" t="s">
        <v>82</v>
      </c>
      <c r="AY148" s="18" t="s">
        <v>136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141</v>
      </c>
      <c r="BM148" s="184" t="s">
        <v>233</v>
      </c>
    </row>
    <row r="149" s="2" customFormat="1" ht="16.5" customHeight="1">
      <c r="A149" s="37"/>
      <c r="B149" s="172"/>
      <c r="C149" s="173" t="s">
        <v>184</v>
      </c>
      <c r="D149" s="173" t="s">
        <v>137</v>
      </c>
      <c r="E149" s="174" t="s">
        <v>234</v>
      </c>
      <c r="F149" s="175" t="s">
        <v>235</v>
      </c>
      <c r="G149" s="176" t="s">
        <v>219</v>
      </c>
      <c r="H149" s="177">
        <v>12</v>
      </c>
      <c r="I149" s="178"/>
      <c r="J149" s="179">
        <f>ROUND(I149*H149,2)</f>
        <v>0</v>
      </c>
      <c r="K149" s="175" t="s">
        <v>1</v>
      </c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141</v>
      </c>
      <c r="AT149" s="184" t="s">
        <v>137</v>
      </c>
      <c r="AU149" s="184" t="s">
        <v>82</v>
      </c>
      <c r="AY149" s="18" t="s">
        <v>136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141</v>
      </c>
      <c r="BM149" s="184" t="s">
        <v>236</v>
      </c>
    </row>
    <row r="150" s="2" customFormat="1" ht="21.75" customHeight="1">
      <c r="A150" s="37"/>
      <c r="B150" s="172"/>
      <c r="C150" s="173" t="s">
        <v>237</v>
      </c>
      <c r="D150" s="173" t="s">
        <v>137</v>
      </c>
      <c r="E150" s="174" t="s">
        <v>238</v>
      </c>
      <c r="F150" s="175" t="s">
        <v>239</v>
      </c>
      <c r="G150" s="176" t="s">
        <v>240</v>
      </c>
      <c r="H150" s="177">
        <v>75</v>
      </c>
      <c r="I150" s="178"/>
      <c r="J150" s="179">
        <f>ROUND(I150*H150,2)</f>
        <v>0</v>
      </c>
      <c r="K150" s="175" t="s">
        <v>1</v>
      </c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82</v>
      </c>
      <c r="AY150" s="18" t="s">
        <v>136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141</v>
      </c>
      <c r="BM150" s="184" t="s">
        <v>241</v>
      </c>
    </row>
    <row r="151" s="2" customFormat="1" ht="16.5" customHeight="1">
      <c r="A151" s="37"/>
      <c r="B151" s="172"/>
      <c r="C151" s="173" t="s">
        <v>187</v>
      </c>
      <c r="D151" s="173" t="s">
        <v>137</v>
      </c>
      <c r="E151" s="174" t="s">
        <v>242</v>
      </c>
      <c r="F151" s="175" t="s">
        <v>243</v>
      </c>
      <c r="G151" s="176" t="s">
        <v>240</v>
      </c>
      <c r="H151" s="177">
        <v>75</v>
      </c>
      <c r="I151" s="178"/>
      <c r="J151" s="179">
        <f>ROUND(I151*H151,2)</f>
        <v>0</v>
      </c>
      <c r="K151" s="175" t="s">
        <v>1</v>
      </c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141</v>
      </c>
      <c r="AT151" s="184" t="s">
        <v>137</v>
      </c>
      <c r="AU151" s="184" t="s">
        <v>82</v>
      </c>
      <c r="AY151" s="18" t="s">
        <v>136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141</v>
      </c>
      <c r="BM151" s="184" t="s">
        <v>244</v>
      </c>
    </row>
    <row r="152" s="2" customFormat="1" ht="21.75" customHeight="1">
      <c r="A152" s="37"/>
      <c r="B152" s="172"/>
      <c r="C152" s="173" t="s">
        <v>245</v>
      </c>
      <c r="D152" s="173" t="s">
        <v>137</v>
      </c>
      <c r="E152" s="174" t="s">
        <v>246</v>
      </c>
      <c r="F152" s="175" t="s">
        <v>247</v>
      </c>
      <c r="G152" s="176" t="s">
        <v>227</v>
      </c>
      <c r="H152" s="177">
        <v>4</v>
      </c>
      <c r="I152" s="178"/>
      <c r="J152" s="179">
        <f>ROUND(I152*H152,2)</f>
        <v>0</v>
      </c>
      <c r="K152" s="175" t="s">
        <v>1</v>
      </c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141</v>
      </c>
      <c r="AT152" s="184" t="s">
        <v>137</v>
      </c>
      <c r="AU152" s="184" t="s">
        <v>82</v>
      </c>
      <c r="AY152" s="18" t="s">
        <v>136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141</v>
      </c>
      <c r="BM152" s="184" t="s">
        <v>248</v>
      </c>
    </row>
    <row r="153" s="2" customFormat="1" ht="16.5" customHeight="1">
      <c r="A153" s="37"/>
      <c r="B153" s="172"/>
      <c r="C153" s="173" t="s">
        <v>192</v>
      </c>
      <c r="D153" s="173" t="s">
        <v>137</v>
      </c>
      <c r="E153" s="174" t="s">
        <v>249</v>
      </c>
      <c r="F153" s="175" t="s">
        <v>250</v>
      </c>
      <c r="G153" s="176" t="s">
        <v>227</v>
      </c>
      <c r="H153" s="177">
        <v>4</v>
      </c>
      <c r="I153" s="178"/>
      <c r="J153" s="179">
        <f>ROUND(I153*H153,2)</f>
        <v>0</v>
      </c>
      <c r="K153" s="175" t="s">
        <v>1</v>
      </c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141</v>
      </c>
      <c r="AT153" s="184" t="s">
        <v>137</v>
      </c>
      <c r="AU153" s="184" t="s">
        <v>82</v>
      </c>
      <c r="AY153" s="18" t="s">
        <v>136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141</v>
      </c>
      <c r="BM153" s="184" t="s">
        <v>251</v>
      </c>
    </row>
    <row r="154" s="2" customFormat="1" ht="16.5" customHeight="1">
      <c r="A154" s="37"/>
      <c r="B154" s="172"/>
      <c r="C154" s="173" t="s">
        <v>252</v>
      </c>
      <c r="D154" s="173" t="s">
        <v>137</v>
      </c>
      <c r="E154" s="174" t="s">
        <v>253</v>
      </c>
      <c r="F154" s="175" t="s">
        <v>254</v>
      </c>
      <c r="G154" s="176" t="s">
        <v>240</v>
      </c>
      <c r="H154" s="177">
        <v>30.5</v>
      </c>
      <c r="I154" s="178"/>
      <c r="J154" s="179">
        <f>ROUND(I154*H154,2)</f>
        <v>0</v>
      </c>
      <c r="K154" s="175" t="s">
        <v>1</v>
      </c>
      <c r="L154" s="38"/>
      <c r="M154" s="180" t="s">
        <v>1</v>
      </c>
      <c r="N154" s="181" t="s">
        <v>39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141</v>
      </c>
      <c r="AT154" s="184" t="s">
        <v>137</v>
      </c>
      <c r="AU154" s="184" t="s">
        <v>82</v>
      </c>
      <c r="AY154" s="18" t="s">
        <v>136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82</v>
      </c>
      <c r="BK154" s="185">
        <f>ROUND(I154*H154,2)</f>
        <v>0</v>
      </c>
      <c r="BL154" s="18" t="s">
        <v>141</v>
      </c>
      <c r="BM154" s="184" t="s">
        <v>255</v>
      </c>
    </row>
    <row r="155" s="2" customFormat="1" ht="16.5" customHeight="1">
      <c r="A155" s="37"/>
      <c r="B155" s="172"/>
      <c r="C155" s="173" t="s">
        <v>195</v>
      </c>
      <c r="D155" s="173" t="s">
        <v>137</v>
      </c>
      <c r="E155" s="174" t="s">
        <v>256</v>
      </c>
      <c r="F155" s="175" t="s">
        <v>257</v>
      </c>
      <c r="G155" s="176" t="s">
        <v>240</v>
      </c>
      <c r="H155" s="177">
        <v>30.5</v>
      </c>
      <c r="I155" s="178"/>
      <c r="J155" s="179">
        <f>ROUND(I155*H155,2)</f>
        <v>0</v>
      </c>
      <c r="K155" s="175" t="s">
        <v>1</v>
      </c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141</v>
      </c>
      <c r="AT155" s="184" t="s">
        <v>137</v>
      </c>
      <c r="AU155" s="184" t="s">
        <v>82</v>
      </c>
      <c r="AY155" s="18" t="s">
        <v>136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141</v>
      </c>
      <c r="BM155" s="184" t="s">
        <v>258</v>
      </c>
    </row>
    <row r="156" s="12" customFormat="1">
      <c r="A156" s="12"/>
      <c r="B156" s="186"/>
      <c r="C156" s="12"/>
      <c r="D156" s="187" t="s">
        <v>259</v>
      </c>
      <c r="E156" s="188" t="s">
        <v>1</v>
      </c>
      <c r="F156" s="189" t="s">
        <v>260</v>
      </c>
      <c r="G156" s="12"/>
      <c r="H156" s="190">
        <v>30.5</v>
      </c>
      <c r="I156" s="191"/>
      <c r="J156" s="12"/>
      <c r="K156" s="12"/>
      <c r="L156" s="186"/>
      <c r="M156" s="192"/>
      <c r="N156" s="193"/>
      <c r="O156" s="193"/>
      <c r="P156" s="193"/>
      <c r="Q156" s="193"/>
      <c r="R156" s="193"/>
      <c r="S156" s="193"/>
      <c r="T156" s="19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88" t="s">
        <v>259</v>
      </c>
      <c r="AU156" s="188" t="s">
        <v>82</v>
      </c>
      <c r="AV156" s="12" t="s">
        <v>84</v>
      </c>
      <c r="AW156" s="12" t="s">
        <v>31</v>
      </c>
      <c r="AX156" s="12" t="s">
        <v>82</v>
      </c>
      <c r="AY156" s="188" t="s">
        <v>136</v>
      </c>
    </row>
    <row r="157" s="2" customFormat="1" ht="16.5" customHeight="1">
      <c r="A157" s="37"/>
      <c r="B157" s="172"/>
      <c r="C157" s="173" t="s">
        <v>261</v>
      </c>
      <c r="D157" s="173" t="s">
        <v>137</v>
      </c>
      <c r="E157" s="174" t="s">
        <v>262</v>
      </c>
      <c r="F157" s="175" t="s">
        <v>263</v>
      </c>
      <c r="G157" s="176" t="s">
        <v>227</v>
      </c>
      <c r="H157" s="177">
        <v>4</v>
      </c>
      <c r="I157" s="178"/>
      <c r="J157" s="179">
        <f>ROUND(I157*H157,2)</f>
        <v>0</v>
      </c>
      <c r="K157" s="175" t="s">
        <v>1</v>
      </c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141</v>
      </c>
      <c r="AT157" s="184" t="s">
        <v>137</v>
      </c>
      <c r="AU157" s="184" t="s">
        <v>82</v>
      </c>
      <c r="AY157" s="18" t="s">
        <v>136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141</v>
      </c>
      <c r="BM157" s="184" t="s">
        <v>264</v>
      </c>
    </row>
    <row r="158" s="2" customFormat="1" ht="16.5" customHeight="1">
      <c r="A158" s="37"/>
      <c r="B158" s="172"/>
      <c r="C158" s="173" t="s">
        <v>199</v>
      </c>
      <c r="D158" s="173" t="s">
        <v>137</v>
      </c>
      <c r="E158" s="174" t="s">
        <v>265</v>
      </c>
      <c r="F158" s="175" t="s">
        <v>266</v>
      </c>
      <c r="G158" s="176" t="s">
        <v>227</v>
      </c>
      <c r="H158" s="177">
        <v>8</v>
      </c>
      <c r="I158" s="178"/>
      <c r="J158" s="179">
        <f>ROUND(I158*H158,2)</f>
        <v>0</v>
      </c>
      <c r="K158" s="175" t="s">
        <v>1</v>
      </c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141</v>
      </c>
      <c r="AT158" s="184" t="s">
        <v>137</v>
      </c>
      <c r="AU158" s="184" t="s">
        <v>82</v>
      </c>
      <c r="AY158" s="18" t="s">
        <v>136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141</v>
      </c>
      <c r="BM158" s="184" t="s">
        <v>267</v>
      </c>
    </row>
    <row r="159" s="2" customFormat="1" ht="16.5" customHeight="1">
      <c r="A159" s="37"/>
      <c r="B159" s="172"/>
      <c r="C159" s="173" t="s">
        <v>268</v>
      </c>
      <c r="D159" s="173" t="s">
        <v>137</v>
      </c>
      <c r="E159" s="174" t="s">
        <v>269</v>
      </c>
      <c r="F159" s="175" t="s">
        <v>270</v>
      </c>
      <c r="G159" s="176" t="s">
        <v>227</v>
      </c>
      <c r="H159" s="177">
        <v>2</v>
      </c>
      <c r="I159" s="178"/>
      <c r="J159" s="179">
        <f>ROUND(I159*H159,2)</f>
        <v>0</v>
      </c>
      <c r="K159" s="175" t="s">
        <v>1</v>
      </c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141</v>
      </c>
      <c r="AT159" s="184" t="s">
        <v>137</v>
      </c>
      <c r="AU159" s="184" t="s">
        <v>82</v>
      </c>
      <c r="AY159" s="18" t="s">
        <v>136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141</v>
      </c>
      <c r="BM159" s="184" t="s">
        <v>271</v>
      </c>
    </row>
    <row r="160" s="2" customFormat="1" ht="16.5" customHeight="1">
      <c r="A160" s="37"/>
      <c r="B160" s="172"/>
      <c r="C160" s="173" t="s">
        <v>202</v>
      </c>
      <c r="D160" s="173" t="s">
        <v>137</v>
      </c>
      <c r="E160" s="174" t="s">
        <v>272</v>
      </c>
      <c r="F160" s="175" t="s">
        <v>273</v>
      </c>
      <c r="G160" s="176" t="s">
        <v>227</v>
      </c>
      <c r="H160" s="177">
        <v>2</v>
      </c>
      <c r="I160" s="178"/>
      <c r="J160" s="179">
        <f>ROUND(I160*H160,2)</f>
        <v>0</v>
      </c>
      <c r="K160" s="175" t="s">
        <v>1</v>
      </c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141</v>
      </c>
      <c r="AT160" s="184" t="s">
        <v>137</v>
      </c>
      <c r="AU160" s="184" t="s">
        <v>82</v>
      </c>
      <c r="AY160" s="18" t="s">
        <v>136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141</v>
      </c>
      <c r="BM160" s="184" t="s">
        <v>274</v>
      </c>
    </row>
    <row r="161" s="2" customFormat="1" ht="16.5" customHeight="1">
      <c r="A161" s="37"/>
      <c r="B161" s="172"/>
      <c r="C161" s="173" t="s">
        <v>275</v>
      </c>
      <c r="D161" s="173" t="s">
        <v>137</v>
      </c>
      <c r="E161" s="174" t="s">
        <v>276</v>
      </c>
      <c r="F161" s="175" t="s">
        <v>277</v>
      </c>
      <c r="G161" s="176" t="s">
        <v>278</v>
      </c>
      <c r="H161" s="177">
        <v>2.3900000000000001</v>
      </c>
      <c r="I161" s="178"/>
      <c r="J161" s="179">
        <f>ROUND(I161*H161,2)</f>
        <v>0</v>
      </c>
      <c r="K161" s="175" t="s">
        <v>1</v>
      </c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141</v>
      </c>
      <c r="AT161" s="184" t="s">
        <v>137</v>
      </c>
      <c r="AU161" s="184" t="s">
        <v>82</v>
      </c>
      <c r="AY161" s="18" t="s">
        <v>136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141</v>
      </c>
      <c r="BM161" s="184" t="s">
        <v>279</v>
      </c>
    </row>
    <row r="162" s="2" customFormat="1" ht="33" customHeight="1">
      <c r="A162" s="37"/>
      <c r="B162" s="172"/>
      <c r="C162" s="173" t="s">
        <v>208</v>
      </c>
      <c r="D162" s="173" t="s">
        <v>137</v>
      </c>
      <c r="E162" s="174" t="s">
        <v>280</v>
      </c>
      <c r="F162" s="175" t="s">
        <v>281</v>
      </c>
      <c r="G162" s="176" t="s">
        <v>282</v>
      </c>
      <c r="H162" s="177">
        <v>1</v>
      </c>
      <c r="I162" s="178"/>
      <c r="J162" s="179">
        <f>ROUND(I162*H162,2)</f>
        <v>0</v>
      </c>
      <c r="K162" s="175" t="s">
        <v>1</v>
      </c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141</v>
      </c>
      <c r="AT162" s="184" t="s">
        <v>137</v>
      </c>
      <c r="AU162" s="184" t="s">
        <v>82</v>
      </c>
      <c r="AY162" s="18" t="s">
        <v>136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141</v>
      </c>
      <c r="BM162" s="184" t="s">
        <v>283</v>
      </c>
    </row>
    <row r="163" s="2" customFormat="1" ht="24.15" customHeight="1">
      <c r="A163" s="37"/>
      <c r="B163" s="172"/>
      <c r="C163" s="173" t="s">
        <v>284</v>
      </c>
      <c r="D163" s="173" t="s">
        <v>137</v>
      </c>
      <c r="E163" s="174" t="s">
        <v>285</v>
      </c>
      <c r="F163" s="175" t="s">
        <v>286</v>
      </c>
      <c r="G163" s="176" t="s">
        <v>282</v>
      </c>
      <c r="H163" s="177">
        <v>1</v>
      </c>
      <c r="I163" s="178"/>
      <c r="J163" s="179">
        <f>ROUND(I163*H163,2)</f>
        <v>0</v>
      </c>
      <c r="K163" s="175" t="s">
        <v>1</v>
      </c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141</v>
      </c>
      <c r="AT163" s="184" t="s">
        <v>137</v>
      </c>
      <c r="AU163" s="184" t="s">
        <v>82</v>
      </c>
      <c r="AY163" s="18" t="s">
        <v>136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141</v>
      </c>
      <c r="BM163" s="184" t="s">
        <v>287</v>
      </c>
    </row>
    <row r="164" s="2" customFormat="1" ht="16.5" customHeight="1">
      <c r="A164" s="37"/>
      <c r="B164" s="172"/>
      <c r="C164" s="173" t="s">
        <v>211</v>
      </c>
      <c r="D164" s="173" t="s">
        <v>137</v>
      </c>
      <c r="E164" s="174" t="s">
        <v>288</v>
      </c>
      <c r="F164" s="175" t="s">
        <v>289</v>
      </c>
      <c r="G164" s="176" t="s">
        <v>282</v>
      </c>
      <c r="H164" s="177">
        <v>1</v>
      </c>
      <c r="I164" s="178"/>
      <c r="J164" s="179">
        <f>ROUND(I164*H164,2)</f>
        <v>0</v>
      </c>
      <c r="K164" s="175" t="s">
        <v>1</v>
      </c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141</v>
      </c>
      <c r="AT164" s="184" t="s">
        <v>137</v>
      </c>
      <c r="AU164" s="184" t="s">
        <v>82</v>
      </c>
      <c r="AY164" s="18" t="s">
        <v>136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141</v>
      </c>
      <c r="BM164" s="184" t="s">
        <v>290</v>
      </c>
    </row>
    <row r="165" s="11" customFormat="1" ht="25.92" customHeight="1">
      <c r="A165" s="11"/>
      <c r="B165" s="161"/>
      <c r="C165" s="11"/>
      <c r="D165" s="162" t="s">
        <v>73</v>
      </c>
      <c r="E165" s="163" t="s">
        <v>291</v>
      </c>
      <c r="F165" s="163" t="s">
        <v>292</v>
      </c>
      <c r="G165" s="11"/>
      <c r="H165" s="11"/>
      <c r="I165" s="164"/>
      <c r="J165" s="165">
        <f>BK165</f>
        <v>0</v>
      </c>
      <c r="K165" s="11"/>
      <c r="L165" s="161"/>
      <c r="M165" s="166"/>
      <c r="N165" s="167"/>
      <c r="O165" s="167"/>
      <c r="P165" s="168">
        <f>SUM(P166:P170)</f>
        <v>0</v>
      </c>
      <c r="Q165" s="167"/>
      <c r="R165" s="168">
        <f>SUM(R166:R170)</f>
        <v>0</v>
      </c>
      <c r="S165" s="167"/>
      <c r="T165" s="169">
        <f>SUM(T166:T170)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162" t="s">
        <v>82</v>
      </c>
      <c r="AT165" s="170" t="s">
        <v>73</v>
      </c>
      <c r="AU165" s="170" t="s">
        <v>74</v>
      </c>
      <c r="AY165" s="162" t="s">
        <v>136</v>
      </c>
      <c r="BK165" s="171">
        <f>SUM(BK166:BK170)</f>
        <v>0</v>
      </c>
    </row>
    <row r="166" s="2" customFormat="1" ht="21.75" customHeight="1">
      <c r="A166" s="37"/>
      <c r="B166" s="172"/>
      <c r="C166" s="173" t="s">
        <v>293</v>
      </c>
      <c r="D166" s="173" t="s">
        <v>137</v>
      </c>
      <c r="E166" s="174" t="s">
        <v>294</v>
      </c>
      <c r="F166" s="175" t="s">
        <v>295</v>
      </c>
      <c r="G166" s="176" t="s">
        <v>296</v>
      </c>
      <c r="H166" s="177">
        <v>15</v>
      </c>
      <c r="I166" s="178"/>
      <c r="J166" s="179">
        <f>ROUND(I166*H166,2)</f>
        <v>0</v>
      </c>
      <c r="K166" s="175" t="s">
        <v>1</v>
      </c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141</v>
      </c>
      <c r="AT166" s="184" t="s">
        <v>137</v>
      </c>
      <c r="AU166" s="184" t="s">
        <v>82</v>
      </c>
      <c r="AY166" s="18" t="s">
        <v>136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141</v>
      </c>
      <c r="BM166" s="184" t="s">
        <v>297</v>
      </c>
    </row>
    <row r="167" s="2" customFormat="1" ht="16.5" customHeight="1">
      <c r="A167" s="37"/>
      <c r="B167" s="172"/>
      <c r="C167" s="173" t="s">
        <v>214</v>
      </c>
      <c r="D167" s="173" t="s">
        <v>137</v>
      </c>
      <c r="E167" s="174" t="s">
        <v>298</v>
      </c>
      <c r="F167" s="175" t="s">
        <v>299</v>
      </c>
      <c r="G167" s="176" t="s">
        <v>278</v>
      </c>
      <c r="H167" s="177">
        <v>0.32000000000000001</v>
      </c>
      <c r="I167" s="178"/>
      <c r="J167" s="179">
        <f>ROUND(I167*H167,2)</f>
        <v>0</v>
      </c>
      <c r="K167" s="175" t="s">
        <v>1</v>
      </c>
      <c r="L167" s="38"/>
      <c r="M167" s="180" t="s">
        <v>1</v>
      </c>
      <c r="N167" s="181" t="s">
        <v>39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141</v>
      </c>
      <c r="AT167" s="184" t="s">
        <v>137</v>
      </c>
      <c r="AU167" s="184" t="s">
        <v>82</v>
      </c>
      <c r="AY167" s="18" t="s">
        <v>136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141</v>
      </c>
      <c r="BM167" s="184" t="s">
        <v>300</v>
      </c>
    </row>
    <row r="168" s="2" customFormat="1" ht="24.15" customHeight="1">
      <c r="A168" s="37"/>
      <c r="B168" s="172"/>
      <c r="C168" s="173" t="s">
        <v>301</v>
      </c>
      <c r="D168" s="173" t="s">
        <v>137</v>
      </c>
      <c r="E168" s="174" t="s">
        <v>302</v>
      </c>
      <c r="F168" s="175" t="s">
        <v>303</v>
      </c>
      <c r="G168" s="176" t="s">
        <v>278</v>
      </c>
      <c r="H168" s="177">
        <v>0.32000000000000001</v>
      </c>
      <c r="I168" s="178"/>
      <c r="J168" s="179">
        <f>ROUND(I168*H168,2)</f>
        <v>0</v>
      </c>
      <c r="K168" s="175" t="s">
        <v>1</v>
      </c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141</v>
      </c>
      <c r="AT168" s="184" t="s">
        <v>137</v>
      </c>
      <c r="AU168" s="184" t="s">
        <v>82</v>
      </c>
      <c r="AY168" s="18" t="s">
        <v>136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141</v>
      </c>
      <c r="BM168" s="184" t="s">
        <v>304</v>
      </c>
    </row>
    <row r="169" s="2" customFormat="1" ht="24.15" customHeight="1">
      <c r="A169" s="37"/>
      <c r="B169" s="172"/>
      <c r="C169" s="173" t="s">
        <v>220</v>
      </c>
      <c r="D169" s="173" t="s">
        <v>137</v>
      </c>
      <c r="E169" s="174" t="s">
        <v>305</v>
      </c>
      <c r="F169" s="175" t="s">
        <v>306</v>
      </c>
      <c r="G169" s="176" t="s">
        <v>278</v>
      </c>
      <c r="H169" s="177">
        <v>0.32000000000000001</v>
      </c>
      <c r="I169" s="178"/>
      <c r="J169" s="179">
        <f>ROUND(I169*H169,2)</f>
        <v>0</v>
      </c>
      <c r="K169" s="175" t="s">
        <v>1</v>
      </c>
      <c r="L169" s="38"/>
      <c r="M169" s="180" t="s">
        <v>1</v>
      </c>
      <c r="N169" s="181" t="s">
        <v>39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141</v>
      </c>
      <c r="AT169" s="184" t="s">
        <v>137</v>
      </c>
      <c r="AU169" s="184" t="s">
        <v>82</v>
      </c>
      <c r="AY169" s="18" t="s">
        <v>136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82</v>
      </c>
      <c r="BK169" s="185">
        <f>ROUND(I169*H169,2)</f>
        <v>0</v>
      </c>
      <c r="BL169" s="18" t="s">
        <v>141</v>
      </c>
      <c r="BM169" s="184" t="s">
        <v>307</v>
      </c>
    </row>
    <row r="170" s="2" customFormat="1" ht="24.15" customHeight="1">
      <c r="A170" s="37"/>
      <c r="B170" s="172"/>
      <c r="C170" s="173" t="s">
        <v>308</v>
      </c>
      <c r="D170" s="173" t="s">
        <v>137</v>
      </c>
      <c r="E170" s="174" t="s">
        <v>309</v>
      </c>
      <c r="F170" s="175" t="s">
        <v>310</v>
      </c>
      <c r="G170" s="176" t="s">
        <v>278</v>
      </c>
      <c r="H170" s="177">
        <v>0.32000000000000001</v>
      </c>
      <c r="I170" s="178"/>
      <c r="J170" s="179">
        <f>ROUND(I170*H170,2)</f>
        <v>0</v>
      </c>
      <c r="K170" s="175" t="s">
        <v>1</v>
      </c>
      <c r="L170" s="38"/>
      <c r="M170" s="195" t="s">
        <v>1</v>
      </c>
      <c r="N170" s="196" t="s">
        <v>39</v>
      </c>
      <c r="O170" s="197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82</v>
      </c>
      <c r="AY170" s="18" t="s">
        <v>136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141</v>
      </c>
      <c r="BM170" s="184" t="s">
        <v>311</v>
      </c>
    </row>
    <row r="171" s="2" customFormat="1" ht="6.96" customHeight="1">
      <c r="A171" s="37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38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312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ROUND((SUM(BE119:BE152)),  2)</f>
        <v>0</v>
      </c>
      <c r="G33" s="37"/>
      <c r="H33" s="37"/>
      <c r="I33" s="135">
        <v>0.20999999999999999</v>
      </c>
      <c r="J33" s="134">
        <f>ROUND(((SUM(BE119:BE152))*I33),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ROUND((SUM(BF119:BF152)),  2)</f>
        <v>0</v>
      </c>
      <c r="G34" s="37"/>
      <c r="H34" s="37"/>
      <c r="I34" s="135">
        <v>0.12</v>
      </c>
      <c r="J34" s="134">
        <f>ROUND(((SUM(BF119:BF152))*I34),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ROUND((SUM(BG119:BG152)),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ROUND((SUM(BH119:BH152)),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ROUND((SUM(BI119:BI152)),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IO 02 - Splašková kanalizační přípojka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117</v>
      </c>
      <c r="E97" s="149"/>
      <c r="F97" s="149"/>
      <c r="G97" s="149"/>
      <c r="H97" s="149"/>
      <c r="I97" s="149"/>
      <c r="J97" s="150">
        <f>J120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313</v>
      </c>
      <c r="E98" s="149"/>
      <c r="F98" s="149"/>
      <c r="G98" s="149"/>
      <c r="H98" s="149"/>
      <c r="I98" s="149"/>
      <c r="J98" s="150">
        <f>J139</f>
        <v>0</v>
      </c>
      <c r="K98" s="9"/>
      <c r="L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7"/>
      <c r="C99" s="9"/>
      <c r="D99" s="148" t="s">
        <v>314</v>
      </c>
      <c r="E99" s="149"/>
      <c r="F99" s="149"/>
      <c r="G99" s="149"/>
      <c r="H99" s="149"/>
      <c r="I99" s="149"/>
      <c r="J99" s="150">
        <f>J145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121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8" t="str">
        <f>E7</f>
        <v>Dobrošov Kiosek - zpevněné plochy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110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IO 02 - Splašková kanalizační přípojka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30. 5. 2024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30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7"/>
      <c r="E116" s="37"/>
      <c r="F116" s="26" t="str">
        <f>IF(E18="","",E18)</f>
        <v>Vyplň údaj</v>
      </c>
      <c r="G116" s="37"/>
      <c r="H116" s="37"/>
      <c r="I116" s="31" t="s">
        <v>32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51"/>
      <c r="B118" s="152"/>
      <c r="C118" s="153" t="s">
        <v>122</v>
      </c>
      <c r="D118" s="154" t="s">
        <v>59</v>
      </c>
      <c r="E118" s="154" t="s">
        <v>55</v>
      </c>
      <c r="F118" s="154" t="s">
        <v>56</v>
      </c>
      <c r="G118" s="154" t="s">
        <v>123</v>
      </c>
      <c r="H118" s="154" t="s">
        <v>124</v>
      </c>
      <c r="I118" s="154" t="s">
        <v>125</v>
      </c>
      <c r="J118" s="154" t="s">
        <v>114</v>
      </c>
      <c r="K118" s="155" t="s">
        <v>126</v>
      </c>
      <c r="L118" s="156"/>
      <c r="M118" s="85" t="s">
        <v>1</v>
      </c>
      <c r="N118" s="86" t="s">
        <v>38</v>
      </c>
      <c r="O118" s="86" t="s">
        <v>127</v>
      </c>
      <c r="P118" s="86" t="s">
        <v>128</v>
      </c>
      <c r="Q118" s="86" t="s">
        <v>129</v>
      </c>
      <c r="R118" s="86" t="s">
        <v>130</v>
      </c>
      <c r="S118" s="86" t="s">
        <v>131</v>
      </c>
      <c r="T118" s="87" t="s">
        <v>132</v>
      </c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</row>
    <row r="119" s="2" customFormat="1" ht="22.8" customHeight="1">
      <c r="A119" s="37"/>
      <c r="B119" s="38"/>
      <c r="C119" s="92" t="s">
        <v>133</v>
      </c>
      <c r="D119" s="37"/>
      <c r="E119" s="37"/>
      <c r="F119" s="37"/>
      <c r="G119" s="37"/>
      <c r="H119" s="37"/>
      <c r="I119" s="37"/>
      <c r="J119" s="157">
        <f>BK119</f>
        <v>0</v>
      </c>
      <c r="K119" s="37"/>
      <c r="L119" s="38"/>
      <c r="M119" s="88"/>
      <c r="N119" s="72"/>
      <c r="O119" s="89"/>
      <c r="P119" s="158">
        <f>P120+P139+P145</f>
        <v>0</v>
      </c>
      <c r="Q119" s="89"/>
      <c r="R119" s="158">
        <f>R120+R139+R145</f>
        <v>0</v>
      </c>
      <c r="S119" s="89"/>
      <c r="T119" s="159">
        <f>T120+T139+T145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73</v>
      </c>
      <c r="AU119" s="18" t="s">
        <v>116</v>
      </c>
      <c r="BK119" s="160">
        <f>BK120+BK139+BK145</f>
        <v>0</v>
      </c>
    </row>
    <row r="120" s="11" customFormat="1" ht="25.92" customHeight="1">
      <c r="A120" s="11"/>
      <c r="B120" s="161"/>
      <c r="C120" s="11"/>
      <c r="D120" s="162" t="s">
        <v>73</v>
      </c>
      <c r="E120" s="163" t="s">
        <v>134</v>
      </c>
      <c r="F120" s="163" t="s">
        <v>135</v>
      </c>
      <c r="G120" s="11"/>
      <c r="H120" s="11"/>
      <c r="I120" s="164"/>
      <c r="J120" s="165">
        <f>BK120</f>
        <v>0</v>
      </c>
      <c r="K120" s="11"/>
      <c r="L120" s="161"/>
      <c r="M120" s="166"/>
      <c r="N120" s="167"/>
      <c r="O120" s="167"/>
      <c r="P120" s="168">
        <f>SUM(P121:P138)</f>
        <v>0</v>
      </c>
      <c r="Q120" s="167"/>
      <c r="R120" s="168">
        <f>SUM(R121:R138)</f>
        <v>0</v>
      </c>
      <c r="S120" s="167"/>
      <c r="T120" s="169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62" t="s">
        <v>82</v>
      </c>
      <c r="AT120" s="170" t="s">
        <v>73</v>
      </c>
      <c r="AU120" s="170" t="s">
        <v>74</v>
      </c>
      <c r="AY120" s="162" t="s">
        <v>136</v>
      </c>
      <c r="BK120" s="171">
        <f>SUM(BK121:BK138)</f>
        <v>0</v>
      </c>
    </row>
    <row r="121" s="2" customFormat="1" ht="16.5" customHeight="1">
      <c r="A121" s="37"/>
      <c r="B121" s="172"/>
      <c r="C121" s="173" t="s">
        <v>82</v>
      </c>
      <c r="D121" s="173" t="s">
        <v>137</v>
      </c>
      <c r="E121" s="174" t="s">
        <v>138</v>
      </c>
      <c r="F121" s="175" t="s">
        <v>315</v>
      </c>
      <c r="G121" s="176" t="s">
        <v>240</v>
      </c>
      <c r="H121" s="177">
        <v>3</v>
      </c>
      <c r="I121" s="178"/>
      <c r="J121" s="179">
        <f>ROUND(I121*H121,2)</f>
        <v>0</v>
      </c>
      <c r="K121" s="175" t="s">
        <v>1</v>
      </c>
      <c r="L121" s="38"/>
      <c r="M121" s="180" t="s">
        <v>1</v>
      </c>
      <c r="N121" s="181" t="s">
        <v>39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141</v>
      </c>
      <c r="AT121" s="184" t="s">
        <v>137</v>
      </c>
      <c r="AU121" s="184" t="s">
        <v>82</v>
      </c>
      <c r="AY121" s="18" t="s">
        <v>136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82</v>
      </c>
      <c r="BK121" s="185">
        <f>ROUND(I121*H121,2)</f>
        <v>0</v>
      </c>
      <c r="BL121" s="18" t="s">
        <v>141</v>
      </c>
      <c r="BM121" s="184" t="s">
        <v>84</v>
      </c>
    </row>
    <row r="122" s="2" customFormat="1" ht="16.5" customHeight="1">
      <c r="A122" s="37"/>
      <c r="B122" s="172"/>
      <c r="C122" s="173" t="s">
        <v>84</v>
      </c>
      <c r="D122" s="173" t="s">
        <v>137</v>
      </c>
      <c r="E122" s="174" t="s">
        <v>316</v>
      </c>
      <c r="F122" s="175" t="s">
        <v>143</v>
      </c>
      <c r="G122" s="176" t="s">
        <v>144</v>
      </c>
      <c r="H122" s="177">
        <v>4</v>
      </c>
      <c r="I122" s="178"/>
      <c r="J122" s="179">
        <f>ROUND(I122*H122,2)</f>
        <v>0</v>
      </c>
      <c r="K122" s="175" t="s">
        <v>1</v>
      </c>
      <c r="L122" s="38"/>
      <c r="M122" s="180" t="s">
        <v>1</v>
      </c>
      <c r="N122" s="181" t="s">
        <v>39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141</v>
      </c>
      <c r="AT122" s="184" t="s">
        <v>137</v>
      </c>
      <c r="AU122" s="184" t="s">
        <v>82</v>
      </c>
      <c r="AY122" s="18" t="s">
        <v>136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82</v>
      </c>
      <c r="BK122" s="185">
        <f>ROUND(I122*H122,2)</f>
        <v>0</v>
      </c>
      <c r="BL122" s="18" t="s">
        <v>141</v>
      </c>
      <c r="BM122" s="184" t="s">
        <v>141</v>
      </c>
    </row>
    <row r="123" s="2" customFormat="1" ht="16.5" customHeight="1">
      <c r="A123" s="37"/>
      <c r="B123" s="172"/>
      <c r="C123" s="173" t="s">
        <v>145</v>
      </c>
      <c r="D123" s="173" t="s">
        <v>137</v>
      </c>
      <c r="E123" s="174" t="s">
        <v>146</v>
      </c>
      <c r="F123" s="175" t="s">
        <v>317</v>
      </c>
      <c r="G123" s="176" t="s">
        <v>148</v>
      </c>
      <c r="H123" s="177">
        <v>4</v>
      </c>
      <c r="I123" s="178"/>
      <c r="J123" s="179">
        <f>ROUND(I123*H123,2)</f>
        <v>0</v>
      </c>
      <c r="K123" s="175" t="s">
        <v>1</v>
      </c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141</v>
      </c>
      <c r="AT123" s="184" t="s">
        <v>137</v>
      </c>
      <c r="AU123" s="184" t="s">
        <v>82</v>
      </c>
      <c r="AY123" s="18" t="s">
        <v>136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141</v>
      </c>
      <c r="BM123" s="184" t="s">
        <v>149</v>
      </c>
    </row>
    <row r="124" s="2" customFormat="1" ht="16.5" customHeight="1">
      <c r="A124" s="37"/>
      <c r="B124" s="172"/>
      <c r="C124" s="173" t="s">
        <v>141</v>
      </c>
      <c r="D124" s="173" t="s">
        <v>137</v>
      </c>
      <c r="E124" s="174" t="s">
        <v>150</v>
      </c>
      <c r="F124" s="175" t="s">
        <v>318</v>
      </c>
      <c r="G124" s="176" t="s">
        <v>144</v>
      </c>
      <c r="H124" s="177">
        <v>28.5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82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152</v>
      </c>
    </row>
    <row r="125" s="2" customFormat="1" ht="16.5" customHeight="1">
      <c r="A125" s="37"/>
      <c r="B125" s="172"/>
      <c r="C125" s="173" t="s">
        <v>153</v>
      </c>
      <c r="D125" s="173" t="s">
        <v>137</v>
      </c>
      <c r="E125" s="174" t="s">
        <v>154</v>
      </c>
      <c r="F125" s="175" t="s">
        <v>155</v>
      </c>
      <c r="G125" s="176" t="s">
        <v>144</v>
      </c>
      <c r="H125" s="177">
        <v>28.5</v>
      </c>
      <c r="I125" s="178"/>
      <c r="J125" s="179">
        <f>ROUND(I125*H125,2)</f>
        <v>0</v>
      </c>
      <c r="K125" s="175" t="s">
        <v>1</v>
      </c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141</v>
      </c>
      <c r="AT125" s="184" t="s">
        <v>137</v>
      </c>
      <c r="AU125" s="184" t="s">
        <v>82</v>
      </c>
      <c r="AY125" s="18" t="s">
        <v>136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141</v>
      </c>
      <c r="BM125" s="184" t="s">
        <v>156</v>
      </c>
    </row>
    <row r="126" s="2" customFormat="1" ht="16.5" customHeight="1">
      <c r="A126" s="37"/>
      <c r="B126" s="172"/>
      <c r="C126" s="173" t="s">
        <v>149</v>
      </c>
      <c r="D126" s="173" t="s">
        <v>137</v>
      </c>
      <c r="E126" s="174" t="s">
        <v>157</v>
      </c>
      <c r="F126" s="175" t="s">
        <v>158</v>
      </c>
      <c r="G126" s="176" t="s">
        <v>159</v>
      </c>
      <c r="H126" s="177">
        <v>57.600000000000001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8</v>
      </c>
    </row>
    <row r="127" s="2" customFormat="1" ht="16.5" customHeight="1">
      <c r="A127" s="37"/>
      <c r="B127" s="172"/>
      <c r="C127" s="173" t="s">
        <v>160</v>
      </c>
      <c r="D127" s="173" t="s">
        <v>137</v>
      </c>
      <c r="E127" s="174" t="s">
        <v>161</v>
      </c>
      <c r="F127" s="175" t="s">
        <v>162</v>
      </c>
      <c r="G127" s="176" t="s">
        <v>159</v>
      </c>
      <c r="H127" s="177">
        <v>57.600000000000001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163</v>
      </c>
    </row>
    <row r="128" s="2" customFormat="1" ht="16.5" customHeight="1">
      <c r="A128" s="37"/>
      <c r="B128" s="172"/>
      <c r="C128" s="173" t="s">
        <v>152</v>
      </c>
      <c r="D128" s="173" t="s">
        <v>137</v>
      </c>
      <c r="E128" s="174" t="s">
        <v>164</v>
      </c>
      <c r="F128" s="175" t="s">
        <v>165</v>
      </c>
      <c r="G128" s="176" t="s">
        <v>144</v>
      </c>
      <c r="H128" s="177">
        <v>28.5</v>
      </c>
      <c r="I128" s="178"/>
      <c r="J128" s="179">
        <f>ROUND(I128*H128,2)</f>
        <v>0</v>
      </c>
      <c r="K128" s="175" t="s">
        <v>1</v>
      </c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141</v>
      </c>
      <c r="AT128" s="184" t="s">
        <v>137</v>
      </c>
      <c r="AU128" s="184" t="s">
        <v>82</v>
      </c>
      <c r="AY128" s="18" t="s">
        <v>136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141</v>
      </c>
      <c r="BM128" s="184" t="s">
        <v>166</v>
      </c>
    </row>
    <row r="129" s="2" customFormat="1" ht="16.5" customHeight="1">
      <c r="A129" s="37"/>
      <c r="B129" s="172"/>
      <c r="C129" s="173" t="s">
        <v>167</v>
      </c>
      <c r="D129" s="173" t="s">
        <v>137</v>
      </c>
      <c r="E129" s="174" t="s">
        <v>168</v>
      </c>
      <c r="F129" s="175" t="s">
        <v>169</v>
      </c>
      <c r="G129" s="176" t="s">
        <v>144</v>
      </c>
      <c r="H129" s="177">
        <v>9.5</v>
      </c>
      <c r="I129" s="178"/>
      <c r="J129" s="179">
        <f>ROUND(I129*H129,2)</f>
        <v>0</v>
      </c>
      <c r="K129" s="175" t="s">
        <v>1</v>
      </c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141</v>
      </c>
      <c r="AT129" s="184" t="s">
        <v>137</v>
      </c>
      <c r="AU129" s="184" t="s">
        <v>82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141</v>
      </c>
      <c r="BM129" s="184" t="s">
        <v>170</v>
      </c>
    </row>
    <row r="130" s="2" customFormat="1" ht="16.5" customHeight="1">
      <c r="A130" s="37"/>
      <c r="B130" s="172"/>
      <c r="C130" s="173" t="s">
        <v>156</v>
      </c>
      <c r="D130" s="173" t="s">
        <v>137</v>
      </c>
      <c r="E130" s="174" t="s">
        <v>319</v>
      </c>
      <c r="F130" s="175" t="s">
        <v>172</v>
      </c>
      <c r="G130" s="176" t="s">
        <v>144</v>
      </c>
      <c r="H130" s="177">
        <v>9.5</v>
      </c>
      <c r="I130" s="178"/>
      <c r="J130" s="179">
        <f>ROUND(I130*H130,2)</f>
        <v>0</v>
      </c>
      <c r="K130" s="175" t="s">
        <v>1</v>
      </c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141</v>
      </c>
      <c r="AT130" s="184" t="s">
        <v>137</v>
      </c>
      <c r="AU130" s="184" t="s">
        <v>82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173</v>
      </c>
    </row>
    <row r="131" s="2" customFormat="1" ht="16.5" customHeight="1">
      <c r="A131" s="37"/>
      <c r="B131" s="172"/>
      <c r="C131" s="173" t="s">
        <v>174</v>
      </c>
      <c r="D131" s="173" t="s">
        <v>137</v>
      </c>
      <c r="E131" s="174" t="s">
        <v>175</v>
      </c>
      <c r="F131" s="175" t="s">
        <v>176</v>
      </c>
      <c r="G131" s="176" t="s">
        <v>144</v>
      </c>
      <c r="H131" s="177">
        <v>9.5</v>
      </c>
      <c r="I131" s="178"/>
      <c r="J131" s="179">
        <f>ROUND(I131*H131,2)</f>
        <v>0</v>
      </c>
      <c r="K131" s="175" t="s">
        <v>1</v>
      </c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141</v>
      </c>
      <c r="AT131" s="184" t="s">
        <v>137</v>
      </c>
      <c r="AU131" s="184" t="s">
        <v>82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177</v>
      </c>
    </row>
    <row r="132" s="2" customFormat="1" ht="16.5" customHeight="1">
      <c r="A132" s="37"/>
      <c r="B132" s="172"/>
      <c r="C132" s="173" t="s">
        <v>8</v>
      </c>
      <c r="D132" s="173" t="s">
        <v>137</v>
      </c>
      <c r="E132" s="174" t="s">
        <v>178</v>
      </c>
      <c r="F132" s="175" t="s">
        <v>179</v>
      </c>
      <c r="G132" s="176" t="s">
        <v>144</v>
      </c>
      <c r="H132" s="177">
        <v>9.5</v>
      </c>
      <c r="I132" s="178"/>
      <c r="J132" s="179">
        <f>ROUND(I132*H132,2)</f>
        <v>0</v>
      </c>
      <c r="K132" s="175" t="s">
        <v>1</v>
      </c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82</v>
      </c>
      <c r="AY132" s="18" t="s">
        <v>136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141</v>
      </c>
      <c r="BM132" s="184" t="s">
        <v>180</v>
      </c>
    </row>
    <row r="133" s="2" customFormat="1" ht="16.5" customHeight="1">
      <c r="A133" s="37"/>
      <c r="B133" s="172"/>
      <c r="C133" s="173" t="s">
        <v>181</v>
      </c>
      <c r="D133" s="173" t="s">
        <v>137</v>
      </c>
      <c r="E133" s="174" t="s">
        <v>182</v>
      </c>
      <c r="F133" s="175" t="s">
        <v>183</v>
      </c>
      <c r="G133" s="176" t="s">
        <v>144</v>
      </c>
      <c r="H133" s="177">
        <v>9.5</v>
      </c>
      <c r="I133" s="178"/>
      <c r="J133" s="179">
        <f>ROUND(I133*H133,2)</f>
        <v>0</v>
      </c>
      <c r="K133" s="175" t="s">
        <v>1</v>
      </c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82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184</v>
      </c>
    </row>
    <row r="134" s="2" customFormat="1" ht="24.15" customHeight="1">
      <c r="A134" s="37"/>
      <c r="B134" s="172"/>
      <c r="C134" s="173" t="s">
        <v>163</v>
      </c>
      <c r="D134" s="173" t="s">
        <v>137</v>
      </c>
      <c r="E134" s="174" t="s">
        <v>185</v>
      </c>
      <c r="F134" s="175" t="s">
        <v>186</v>
      </c>
      <c r="G134" s="176" t="s">
        <v>144</v>
      </c>
      <c r="H134" s="177">
        <v>9.5</v>
      </c>
      <c r="I134" s="178"/>
      <c r="J134" s="179">
        <f>ROUND(I134*H134,2)</f>
        <v>0</v>
      </c>
      <c r="K134" s="175" t="s">
        <v>1</v>
      </c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82</v>
      </c>
      <c r="AY134" s="18" t="s">
        <v>136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141</v>
      </c>
      <c r="BM134" s="184" t="s">
        <v>187</v>
      </c>
    </row>
    <row r="135" s="2" customFormat="1" ht="16.5" customHeight="1">
      <c r="A135" s="37"/>
      <c r="B135" s="172"/>
      <c r="C135" s="173" t="s">
        <v>188</v>
      </c>
      <c r="D135" s="173" t="s">
        <v>137</v>
      </c>
      <c r="E135" s="174" t="s">
        <v>189</v>
      </c>
      <c r="F135" s="175" t="s">
        <v>320</v>
      </c>
      <c r="G135" s="176" t="s">
        <v>191</v>
      </c>
      <c r="H135" s="177">
        <v>19</v>
      </c>
      <c r="I135" s="178"/>
      <c r="J135" s="179">
        <f>ROUND(I135*H135,2)</f>
        <v>0</v>
      </c>
      <c r="K135" s="175" t="s">
        <v>1</v>
      </c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82</v>
      </c>
      <c r="AY135" s="18" t="s">
        <v>136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141</v>
      </c>
      <c r="BM135" s="184" t="s">
        <v>192</v>
      </c>
    </row>
    <row r="136" s="2" customFormat="1" ht="16.5" customHeight="1">
      <c r="A136" s="37"/>
      <c r="B136" s="172"/>
      <c r="C136" s="173" t="s">
        <v>166</v>
      </c>
      <c r="D136" s="173" t="s">
        <v>137</v>
      </c>
      <c r="E136" s="174" t="s">
        <v>193</v>
      </c>
      <c r="F136" s="175" t="s">
        <v>194</v>
      </c>
      <c r="G136" s="176" t="s">
        <v>144</v>
      </c>
      <c r="H136" s="177">
        <v>9.5</v>
      </c>
      <c r="I136" s="178"/>
      <c r="J136" s="179">
        <f>ROUND(I136*H136,2)</f>
        <v>0</v>
      </c>
      <c r="K136" s="175" t="s">
        <v>1</v>
      </c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82</v>
      </c>
      <c r="AY136" s="18" t="s">
        <v>136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141</v>
      </c>
      <c r="BM136" s="184" t="s">
        <v>195</v>
      </c>
    </row>
    <row r="137" s="2" customFormat="1" ht="16.5" customHeight="1">
      <c r="A137" s="37"/>
      <c r="B137" s="172"/>
      <c r="C137" s="173" t="s">
        <v>196</v>
      </c>
      <c r="D137" s="173" t="s">
        <v>137</v>
      </c>
      <c r="E137" s="174" t="s">
        <v>197</v>
      </c>
      <c r="F137" s="175" t="s">
        <v>198</v>
      </c>
      <c r="G137" s="176" t="s">
        <v>148</v>
      </c>
      <c r="H137" s="177">
        <v>1</v>
      </c>
      <c r="I137" s="178"/>
      <c r="J137" s="179">
        <f>ROUND(I137*H137,2)</f>
        <v>0</v>
      </c>
      <c r="K137" s="175" t="s">
        <v>1</v>
      </c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82</v>
      </c>
      <c r="AY137" s="18" t="s">
        <v>136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141</v>
      </c>
      <c r="BM137" s="184" t="s">
        <v>199</v>
      </c>
    </row>
    <row r="138" s="2" customFormat="1" ht="16.5" customHeight="1">
      <c r="A138" s="37"/>
      <c r="B138" s="172"/>
      <c r="C138" s="173" t="s">
        <v>170</v>
      </c>
      <c r="D138" s="173" t="s">
        <v>137</v>
      </c>
      <c r="E138" s="174" t="s">
        <v>200</v>
      </c>
      <c r="F138" s="175" t="s">
        <v>201</v>
      </c>
      <c r="G138" s="176" t="s">
        <v>148</v>
      </c>
      <c r="H138" s="177">
        <v>1</v>
      </c>
      <c r="I138" s="178"/>
      <c r="J138" s="179">
        <f>ROUND(I138*H138,2)</f>
        <v>0</v>
      </c>
      <c r="K138" s="175" t="s">
        <v>1</v>
      </c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82</v>
      </c>
      <c r="AY138" s="18" t="s">
        <v>136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141</v>
      </c>
      <c r="BM138" s="184" t="s">
        <v>202</v>
      </c>
    </row>
    <row r="139" s="11" customFormat="1" ht="25.92" customHeight="1">
      <c r="A139" s="11"/>
      <c r="B139" s="161"/>
      <c r="C139" s="11"/>
      <c r="D139" s="162" t="s">
        <v>73</v>
      </c>
      <c r="E139" s="163" t="s">
        <v>215</v>
      </c>
      <c r="F139" s="163" t="s">
        <v>321</v>
      </c>
      <c r="G139" s="11"/>
      <c r="H139" s="11"/>
      <c r="I139" s="164"/>
      <c r="J139" s="165">
        <f>BK139</f>
        <v>0</v>
      </c>
      <c r="K139" s="11"/>
      <c r="L139" s="161"/>
      <c r="M139" s="166"/>
      <c r="N139" s="167"/>
      <c r="O139" s="167"/>
      <c r="P139" s="168">
        <f>SUM(P140:P144)</f>
        <v>0</v>
      </c>
      <c r="Q139" s="167"/>
      <c r="R139" s="168">
        <f>SUM(R140:R144)</f>
        <v>0</v>
      </c>
      <c r="S139" s="167"/>
      <c r="T139" s="169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62" t="s">
        <v>82</v>
      </c>
      <c r="AT139" s="170" t="s">
        <v>73</v>
      </c>
      <c r="AU139" s="170" t="s">
        <v>74</v>
      </c>
      <c r="AY139" s="162" t="s">
        <v>136</v>
      </c>
      <c r="BK139" s="171">
        <f>SUM(BK140:BK144)</f>
        <v>0</v>
      </c>
    </row>
    <row r="140" s="2" customFormat="1" ht="16.5" customHeight="1">
      <c r="A140" s="37"/>
      <c r="B140" s="172"/>
      <c r="C140" s="173" t="s">
        <v>205</v>
      </c>
      <c r="D140" s="173" t="s">
        <v>137</v>
      </c>
      <c r="E140" s="174" t="s">
        <v>217</v>
      </c>
      <c r="F140" s="175" t="s">
        <v>322</v>
      </c>
      <c r="G140" s="176" t="s">
        <v>219</v>
      </c>
      <c r="H140" s="177">
        <v>10</v>
      </c>
      <c r="I140" s="178"/>
      <c r="J140" s="179">
        <f>ROUND(I140*H140,2)</f>
        <v>0</v>
      </c>
      <c r="K140" s="175" t="s">
        <v>1</v>
      </c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82</v>
      </c>
      <c r="AY140" s="18" t="s">
        <v>136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141</v>
      </c>
      <c r="BM140" s="184" t="s">
        <v>208</v>
      </c>
    </row>
    <row r="141" s="2" customFormat="1" ht="21.75" customHeight="1">
      <c r="A141" s="37"/>
      <c r="B141" s="172"/>
      <c r="C141" s="173" t="s">
        <v>173</v>
      </c>
      <c r="D141" s="173" t="s">
        <v>137</v>
      </c>
      <c r="E141" s="174" t="s">
        <v>222</v>
      </c>
      <c r="F141" s="175" t="s">
        <v>323</v>
      </c>
      <c r="G141" s="176" t="s">
        <v>191</v>
      </c>
      <c r="H141" s="177">
        <v>9.5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211</v>
      </c>
    </row>
    <row r="142" s="2" customFormat="1" ht="16.5" customHeight="1">
      <c r="A142" s="37"/>
      <c r="B142" s="172"/>
      <c r="C142" s="173" t="s">
        <v>7</v>
      </c>
      <c r="D142" s="173" t="s">
        <v>137</v>
      </c>
      <c r="E142" s="174" t="s">
        <v>324</v>
      </c>
      <c r="F142" s="175" t="s">
        <v>325</v>
      </c>
      <c r="G142" s="176" t="s">
        <v>282</v>
      </c>
      <c r="H142" s="177">
        <v>1</v>
      </c>
      <c r="I142" s="178"/>
      <c r="J142" s="179">
        <f>ROUND(I142*H142,2)</f>
        <v>0</v>
      </c>
      <c r="K142" s="175" t="s">
        <v>1</v>
      </c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214</v>
      </c>
    </row>
    <row r="143" s="2" customFormat="1" ht="16.5" customHeight="1">
      <c r="A143" s="37"/>
      <c r="B143" s="172"/>
      <c r="C143" s="173" t="s">
        <v>177</v>
      </c>
      <c r="D143" s="173" t="s">
        <v>137</v>
      </c>
      <c r="E143" s="174" t="s">
        <v>326</v>
      </c>
      <c r="F143" s="175" t="s">
        <v>327</v>
      </c>
      <c r="G143" s="176" t="s">
        <v>144</v>
      </c>
      <c r="H143" s="177">
        <v>0.60999999999999999</v>
      </c>
      <c r="I143" s="178"/>
      <c r="J143" s="179">
        <f>ROUND(I143*H143,2)</f>
        <v>0</v>
      </c>
      <c r="K143" s="175" t="s">
        <v>1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82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220</v>
      </c>
    </row>
    <row r="144" s="2" customFormat="1" ht="16.5" customHeight="1">
      <c r="A144" s="37"/>
      <c r="B144" s="172"/>
      <c r="C144" s="173" t="s">
        <v>221</v>
      </c>
      <c r="D144" s="173" t="s">
        <v>137</v>
      </c>
      <c r="E144" s="174" t="s">
        <v>328</v>
      </c>
      <c r="F144" s="175" t="s">
        <v>329</v>
      </c>
      <c r="G144" s="176" t="s">
        <v>144</v>
      </c>
      <c r="H144" s="177">
        <v>0.60999999999999999</v>
      </c>
      <c r="I144" s="178"/>
      <c r="J144" s="179">
        <f>ROUND(I144*H144,2)</f>
        <v>0</v>
      </c>
      <c r="K144" s="175" t="s">
        <v>1</v>
      </c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141</v>
      </c>
      <c r="AT144" s="184" t="s">
        <v>137</v>
      </c>
      <c r="AU144" s="184" t="s">
        <v>82</v>
      </c>
      <c r="AY144" s="18" t="s">
        <v>136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141</v>
      </c>
      <c r="BM144" s="184" t="s">
        <v>224</v>
      </c>
    </row>
    <row r="145" s="11" customFormat="1" ht="25.92" customHeight="1">
      <c r="A145" s="11"/>
      <c r="B145" s="161"/>
      <c r="C145" s="11"/>
      <c r="D145" s="162" t="s">
        <v>73</v>
      </c>
      <c r="E145" s="163" t="s">
        <v>330</v>
      </c>
      <c r="F145" s="163" t="s">
        <v>331</v>
      </c>
      <c r="G145" s="11"/>
      <c r="H145" s="11"/>
      <c r="I145" s="164"/>
      <c r="J145" s="165">
        <f>BK145</f>
        <v>0</v>
      </c>
      <c r="K145" s="11"/>
      <c r="L145" s="161"/>
      <c r="M145" s="166"/>
      <c r="N145" s="167"/>
      <c r="O145" s="167"/>
      <c r="P145" s="168">
        <f>SUM(P146:P152)</f>
        <v>0</v>
      </c>
      <c r="Q145" s="167"/>
      <c r="R145" s="168">
        <f>SUM(R146:R152)</f>
        <v>0</v>
      </c>
      <c r="S145" s="167"/>
      <c r="T145" s="169">
        <f>SUM(T146:T152)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62" t="s">
        <v>82</v>
      </c>
      <c r="AT145" s="170" t="s">
        <v>73</v>
      </c>
      <c r="AU145" s="170" t="s">
        <v>74</v>
      </c>
      <c r="AY145" s="162" t="s">
        <v>136</v>
      </c>
      <c r="BK145" s="171">
        <f>SUM(BK146:BK152)</f>
        <v>0</v>
      </c>
    </row>
    <row r="146" s="2" customFormat="1" ht="16.5" customHeight="1">
      <c r="A146" s="37"/>
      <c r="B146" s="172"/>
      <c r="C146" s="173" t="s">
        <v>180</v>
      </c>
      <c r="D146" s="173" t="s">
        <v>137</v>
      </c>
      <c r="E146" s="174" t="s">
        <v>332</v>
      </c>
      <c r="F146" s="175" t="s">
        <v>333</v>
      </c>
      <c r="G146" s="176" t="s">
        <v>140</v>
      </c>
      <c r="H146" s="177">
        <v>32</v>
      </c>
      <c r="I146" s="178"/>
      <c r="J146" s="179">
        <f>ROUND(I146*H146,2)</f>
        <v>0</v>
      </c>
      <c r="K146" s="175" t="s">
        <v>1</v>
      </c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82</v>
      </c>
      <c r="AY146" s="18" t="s">
        <v>136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141</v>
      </c>
      <c r="BM146" s="184" t="s">
        <v>228</v>
      </c>
    </row>
    <row r="147" s="2" customFormat="1" ht="16.5" customHeight="1">
      <c r="A147" s="37"/>
      <c r="B147" s="172"/>
      <c r="C147" s="173" t="s">
        <v>229</v>
      </c>
      <c r="D147" s="173" t="s">
        <v>137</v>
      </c>
      <c r="E147" s="174" t="s">
        <v>334</v>
      </c>
      <c r="F147" s="175" t="s">
        <v>335</v>
      </c>
      <c r="G147" s="176" t="s">
        <v>140</v>
      </c>
      <c r="H147" s="177">
        <v>32</v>
      </c>
      <c r="I147" s="178"/>
      <c r="J147" s="179">
        <f>ROUND(I147*H147,2)</f>
        <v>0</v>
      </c>
      <c r="K147" s="175" t="s">
        <v>1</v>
      </c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141</v>
      </c>
      <c r="AT147" s="184" t="s">
        <v>137</v>
      </c>
      <c r="AU147" s="184" t="s">
        <v>82</v>
      </c>
      <c r="AY147" s="18" t="s">
        <v>136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141</v>
      </c>
      <c r="BM147" s="184" t="s">
        <v>233</v>
      </c>
    </row>
    <row r="148" s="2" customFormat="1" ht="21.75" customHeight="1">
      <c r="A148" s="37"/>
      <c r="B148" s="172"/>
      <c r="C148" s="173" t="s">
        <v>184</v>
      </c>
      <c r="D148" s="173" t="s">
        <v>137</v>
      </c>
      <c r="E148" s="174" t="s">
        <v>336</v>
      </c>
      <c r="F148" s="175" t="s">
        <v>337</v>
      </c>
      <c r="G148" s="176" t="s">
        <v>338</v>
      </c>
      <c r="H148" s="177">
        <v>1</v>
      </c>
      <c r="I148" s="178"/>
      <c r="J148" s="179">
        <f>ROUND(I148*H148,2)</f>
        <v>0</v>
      </c>
      <c r="K148" s="175" t="s">
        <v>1</v>
      </c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141</v>
      </c>
      <c r="AT148" s="184" t="s">
        <v>137</v>
      </c>
      <c r="AU148" s="184" t="s">
        <v>82</v>
      </c>
      <c r="AY148" s="18" t="s">
        <v>136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141</v>
      </c>
      <c r="BM148" s="184" t="s">
        <v>236</v>
      </c>
    </row>
    <row r="149" s="2" customFormat="1" ht="16.5" customHeight="1">
      <c r="A149" s="37"/>
      <c r="B149" s="172"/>
      <c r="C149" s="173" t="s">
        <v>237</v>
      </c>
      <c r="D149" s="173" t="s">
        <v>137</v>
      </c>
      <c r="E149" s="174" t="s">
        <v>339</v>
      </c>
      <c r="F149" s="175" t="s">
        <v>340</v>
      </c>
      <c r="G149" s="176" t="s">
        <v>227</v>
      </c>
      <c r="H149" s="177">
        <v>1</v>
      </c>
      <c r="I149" s="178"/>
      <c r="J149" s="179">
        <f>ROUND(I149*H149,2)</f>
        <v>0</v>
      </c>
      <c r="K149" s="175" t="s">
        <v>1</v>
      </c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141</v>
      </c>
      <c r="AT149" s="184" t="s">
        <v>137</v>
      </c>
      <c r="AU149" s="184" t="s">
        <v>82</v>
      </c>
      <c r="AY149" s="18" t="s">
        <v>136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141</v>
      </c>
      <c r="BM149" s="184" t="s">
        <v>241</v>
      </c>
    </row>
    <row r="150" s="2" customFormat="1" ht="16.5" customHeight="1">
      <c r="A150" s="37"/>
      <c r="B150" s="172"/>
      <c r="C150" s="173" t="s">
        <v>187</v>
      </c>
      <c r="D150" s="173" t="s">
        <v>137</v>
      </c>
      <c r="E150" s="174" t="s">
        <v>341</v>
      </c>
      <c r="F150" s="175" t="s">
        <v>342</v>
      </c>
      <c r="G150" s="176" t="s">
        <v>227</v>
      </c>
      <c r="H150" s="177">
        <v>1</v>
      </c>
      <c r="I150" s="178"/>
      <c r="J150" s="179">
        <f>ROUND(I150*H150,2)</f>
        <v>0</v>
      </c>
      <c r="K150" s="175" t="s">
        <v>1</v>
      </c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82</v>
      </c>
      <c r="AY150" s="18" t="s">
        <v>136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141</v>
      </c>
      <c r="BM150" s="184" t="s">
        <v>244</v>
      </c>
    </row>
    <row r="151" s="2" customFormat="1" ht="24.15" customHeight="1">
      <c r="A151" s="37"/>
      <c r="B151" s="172"/>
      <c r="C151" s="173" t="s">
        <v>245</v>
      </c>
      <c r="D151" s="173" t="s">
        <v>137</v>
      </c>
      <c r="E151" s="174" t="s">
        <v>343</v>
      </c>
      <c r="F151" s="175" t="s">
        <v>344</v>
      </c>
      <c r="G151" s="176" t="s">
        <v>227</v>
      </c>
      <c r="H151" s="177">
        <v>1</v>
      </c>
      <c r="I151" s="178"/>
      <c r="J151" s="179">
        <f>ROUND(I151*H151,2)</f>
        <v>0</v>
      </c>
      <c r="K151" s="175" t="s">
        <v>1</v>
      </c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141</v>
      </c>
      <c r="AT151" s="184" t="s">
        <v>137</v>
      </c>
      <c r="AU151" s="184" t="s">
        <v>82</v>
      </c>
      <c r="AY151" s="18" t="s">
        <v>136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141</v>
      </c>
      <c r="BM151" s="184" t="s">
        <v>248</v>
      </c>
    </row>
    <row r="152" s="2" customFormat="1" ht="16.5" customHeight="1">
      <c r="A152" s="37"/>
      <c r="B152" s="172"/>
      <c r="C152" s="173" t="s">
        <v>192</v>
      </c>
      <c r="D152" s="173" t="s">
        <v>137</v>
      </c>
      <c r="E152" s="174" t="s">
        <v>345</v>
      </c>
      <c r="F152" s="175" t="s">
        <v>346</v>
      </c>
      <c r="G152" s="176" t="s">
        <v>338</v>
      </c>
      <c r="H152" s="177">
        <v>1</v>
      </c>
      <c r="I152" s="178"/>
      <c r="J152" s="179">
        <f>ROUND(I152*H152,2)</f>
        <v>0</v>
      </c>
      <c r="K152" s="175" t="s">
        <v>1</v>
      </c>
      <c r="L152" s="38"/>
      <c r="M152" s="195" t="s">
        <v>1</v>
      </c>
      <c r="N152" s="196" t="s">
        <v>39</v>
      </c>
      <c r="O152" s="197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141</v>
      </c>
      <c r="AT152" s="184" t="s">
        <v>137</v>
      </c>
      <c r="AU152" s="184" t="s">
        <v>82</v>
      </c>
      <c r="AY152" s="18" t="s">
        <v>136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141</v>
      </c>
      <c r="BM152" s="184" t="s">
        <v>251</v>
      </c>
    </row>
    <row r="153" s="2" customFormat="1" ht="6.96" customHeight="1">
      <c r="A153" s="37"/>
      <c r="B153" s="59"/>
      <c r="C153" s="60"/>
      <c r="D153" s="60"/>
      <c r="E153" s="60"/>
      <c r="F153" s="60"/>
      <c r="G153" s="60"/>
      <c r="H153" s="60"/>
      <c r="I153" s="60"/>
      <c r="J153" s="60"/>
      <c r="K153" s="60"/>
      <c r="L153" s="38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347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26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ROUND((SUM(BE119:BE153)),  2)</f>
        <v>0</v>
      </c>
      <c r="G33" s="37"/>
      <c r="H33" s="37"/>
      <c r="I33" s="135">
        <v>0.20999999999999999</v>
      </c>
      <c r="J33" s="134">
        <f>ROUND(((SUM(BE119:BE153))*I33),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ROUND((SUM(BF119:BF153)),  2)</f>
        <v>0</v>
      </c>
      <c r="G34" s="37"/>
      <c r="H34" s="37"/>
      <c r="I34" s="135">
        <v>0.12</v>
      </c>
      <c r="J34" s="134">
        <f>ROUND(((SUM(BF119:BF153))*I34),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ROUND((SUM(BG119:BG153)),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ROUND((SUM(BH119:BH153)),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ROUND((SUM(BI119:BI153)),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IO 03 - Přípojka dešťové kanalizace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117</v>
      </c>
      <c r="E97" s="149"/>
      <c r="F97" s="149"/>
      <c r="G97" s="149"/>
      <c r="H97" s="149"/>
      <c r="I97" s="149"/>
      <c r="J97" s="150">
        <f>J120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313</v>
      </c>
      <c r="E98" s="149"/>
      <c r="F98" s="149"/>
      <c r="G98" s="149"/>
      <c r="H98" s="149"/>
      <c r="I98" s="149"/>
      <c r="J98" s="150">
        <f>J139</f>
        <v>0</v>
      </c>
      <c r="K98" s="9"/>
      <c r="L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7"/>
      <c r="C99" s="9"/>
      <c r="D99" s="148" t="s">
        <v>348</v>
      </c>
      <c r="E99" s="149"/>
      <c r="F99" s="149"/>
      <c r="G99" s="149"/>
      <c r="H99" s="149"/>
      <c r="I99" s="149"/>
      <c r="J99" s="150">
        <f>J145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121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8" t="str">
        <f>E7</f>
        <v>Dobrošov Kiosek - zpevněné plochy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110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IO 03 - Přípojka dešťové kanalizace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30. 5. 2024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30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7"/>
      <c r="E116" s="37"/>
      <c r="F116" s="26" t="str">
        <f>IF(E18="","",E18)</f>
        <v>Vyplň údaj</v>
      </c>
      <c r="G116" s="37"/>
      <c r="H116" s="37"/>
      <c r="I116" s="31" t="s">
        <v>32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51"/>
      <c r="B118" s="152"/>
      <c r="C118" s="153" t="s">
        <v>122</v>
      </c>
      <c r="D118" s="154" t="s">
        <v>59</v>
      </c>
      <c r="E118" s="154" t="s">
        <v>55</v>
      </c>
      <c r="F118" s="154" t="s">
        <v>56</v>
      </c>
      <c r="G118" s="154" t="s">
        <v>123</v>
      </c>
      <c r="H118" s="154" t="s">
        <v>124</v>
      </c>
      <c r="I118" s="154" t="s">
        <v>125</v>
      </c>
      <c r="J118" s="154" t="s">
        <v>114</v>
      </c>
      <c r="K118" s="155" t="s">
        <v>126</v>
      </c>
      <c r="L118" s="156"/>
      <c r="M118" s="85" t="s">
        <v>1</v>
      </c>
      <c r="N118" s="86" t="s">
        <v>38</v>
      </c>
      <c r="O118" s="86" t="s">
        <v>127</v>
      </c>
      <c r="P118" s="86" t="s">
        <v>128</v>
      </c>
      <c r="Q118" s="86" t="s">
        <v>129</v>
      </c>
      <c r="R118" s="86" t="s">
        <v>130</v>
      </c>
      <c r="S118" s="86" t="s">
        <v>131</v>
      </c>
      <c r="T118" s="87" t="s">
        <v>132</v>
      </c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</row>
    <row r="119" s="2" customFormat="1" ht="22.8" customHeight="1">
      <c r="A119" s="37"/>
      <c r="B119" s="38"/>
      <c r="C119" s="92" t="s">
        <v>133</v>
      </c>
      <c r="D119" s="37"/>
      <c r="E119" s="37"/>
      <c r="F119" s="37"/>
      <c r="G119" s="37"/>
      <c r="H119" s="37"/>
      <c r="I119" s="37"/>
      <c r="J119" s="157">
        <f>BK119</f>
        <v>0</v>
      </c>
      <c r="K119" s="37"/>
      <c r="L119" s="38"/>
      <c r="M119" s="88"/>
      <c r="N119" s="72"/>
      <c r="O119" s="89"/>
      <c r="P119" s="158">
        <f>P120+P139+P145</f>
        <v>0</v>
      </c>
      <c r="Q119" s="89"/>
      <c r="R119" s="158">
        <f>R120+R139+R145</f>
        <v>0</v>
      </c>
      <c r="S119" s="89"/>
      <c r="T119" s="159">
        <f>T120+T139+T145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73</v>
      </c>
      <c r="AU119" s="18" t="s">
        <v>116</v>
      </c>
      <c r="BK119" s="160">
        <f>BK120+BK139+BK145</f>
        <v>0</v>
      </c>
    </row>
    <row r="120" s="11" customFormat="1" ht="25.92" customHeight="1">
      <c r="A120" s="11"/>
      <c r="B120" s="161"/>
      <c r="C120" s="11"/>
      <c r="D120" s="162" t="s">
        <v>73</v>
      </c>
      <c r="E120" s="163" t="s">
        <v>134</v>
      </c>
      <c r="F120" s="163" t="s">
        <v>135</v>
      </c>
      <c r="G120" s="11"/>
      <c r="H120" s="11"/>
      <c r="I120" s="164"/>
      <c r="J120" s="165">
        <f>BK120</f>
        <v>0</v>
      </c>
      <c r="K120" s="11"/>
      <c r="L120" s="161"/>
      <c r="M120" s="166"/>
      <c r="N120" s="167"/>
      <c r="O120" s="167"/>
      <c r="P120" s="168">
        <f>SUM(P121:P138)</f>
        <v>0</v>
      </c>
      <c r="Q120" s="167"/>
      <c r="R120" s="168">
        <f>SUM(R121:R138)</f>
        <v>0</v>
      </c>
      <c r="S120" s="167"/>
      <c r="T120" s="169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62" t="s">
        <v>82</v>
      </c>
      <c r="AT120" s="170" t="s">
        <v>73</v>
      </c>
      <c r="AU120" s="170" t="s">
        <v>74</v>
      </c>
      <c r="AY120" s="162" t="s">
        <v>136</v>
      </c>
      <c r="BK120" s="171">
        <f>SUM(BK121:BK138)</f>
        <v>0</v>
      </c>
    </row>
    <row r="121" s="2" customFormat="1" ht="16.5" customHeight="1">
      <c r="A121" s="37"/>
      <c r="B121" s="172"/>
      <c r="C121" s="173" t="s">
        <v>82</v>
      </c>
      <c r="D121" s="173" t="s">
        <v>137</v>
      </c>
      <c r="E121" s="174" t="s">
        <v>138</v>
      </c>
      <c r="F121" s="175" t="s">
        <v>315</v>
      </c>
      <c r="G121" s="176" t="s">
        <v>240</v>
      </c>
      <c r="H121" s="177">
        <v>3</v>
      </c>
      <c r="I121" s="178"/>
      <c r="J121" s="179">
        <f>ROUND(I121*H121,2)</f>
        <v>0</v>
      </c>
      <c r="K121" s="175" t="s">
        <v>1</v>
      </c>
      <c r="L121" s="38"/>
      <c r="M121" s="180" t="s">
        <v>1</v>
      </c>
      <c r="N121" s="181" t="s">
        <v>39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141</v>
      </c>
      <c r="AT121" s="184" t="s">
        <v>137</v>
      </c>
      <c r="AU121" s="184" t="s">
        <v>82</v>
      </c>
      <c r="AY121" s="18" t="s">
        <v>136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82</v>
      </c>
      <c r="BK121" s="185">
        <f>ROUND(I121*H121,2)</f>
        <v>0</v>
      </c>
      <c r="BL121" s="18" t="s">
        <v>141</v>
      </c>
      <c r="BM121" s="184" t="s">
        <v>84</v>
      </c>
    </row>
    <row r="122" s="2" customFormat="1" ht="16.5" customHeight="1">
      <c r="A122" s="37"/>
      <c r="B122" s="172"/>
      <c r="C122" s="173" t="s">
        <v>84</v>
      </c>
      <c r="D122" s="173" t="s">
        <v>137</v>
      </c>
      <c r="E122" s="174" t="s">
        <v>316</v>
      </c>
      <c r="F122" s="175" t="s">
        <v>143</v>
      </c>
      <c r="G122" s="176" t="s">
        <v>144</v>
      </c>
      <c r="H122" s="177">
        <v>4</v>
      </c>
      <c r="I122" s="178"/>
      <c r="J122" s="179">
        <f>ROUND(I122*H122,2)</f>
        <v>0</v>
      </c>
      <c r="K122" s="175" t="s">
        <v>1</v>
      </c>
      <c r="L122" s="38"/>
      <c r="M122" s="180" t="s">
        <v>1</v>
      </c>
      <c r="N122" s="181" t="s">
        <v>39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141</v>
      </c>
      <c r="AT122" s="184" t="s">
        <v>137</v>
      </c>
      <c r="AU122" s="184" t="s">
        <v>82</v>
      </c>
      <c r="AY122" s="18" t="s">
        <v>136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82</v>
      </c>
      <c r="BK122" s="185">
        <f>ROUND(I122*H122,2)</f>
        <v>0</v>
      </c>
      <c r="BL122" s="18" t="s">
        <v>141</v>
      </c>
      <c r="BM122" s="184" t="s">
        <v>141</v>
      </c>
    </row>
    <row r="123" s="2" customFormat="1" ht="16.5" customHeight="1">
      <c r="A123" s="37"/>
      <c r="B123" s="172"/>
      <c r="C123" s="173" t="s">
        <v>145</v>
      </c>
      <c r="D123" s="173" t="s">
        <v>137</v>
      </c>
      <c r="E123" s="174" t="s">
        <v>146</v>
      </c>
      <c r="F123" s="175" t="s">
        <v>317</v>
      </c>
      <c r="G123" s="176" t="s">
        <v>148</v>
      </c>
      <c r="H123" s="177">
        <v>4</v>
      </c>
      <c r="I123" s="178"/>
      <c r="J123" s="179">
        <f>ROUND(I123*H123,2)</f>
        <v>0</v>
      </c>
      <c r="K123" s="175" t="s">
        <v>1</v>
      </c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141</v>
      </c>
      <c r="AT123" s="184" t="s">
        <v>137</v>
      </c>
      <c r="AU123" s="184" t="s">
        <v>82</v>
      </c>
      <c r="AY123" s="18" t="s">
        <v>136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141</v>
      </c>
      <c r="BM123" s="184" t="s">
        <v>149</v>
      </c>
    </row>
    <row r="124" s="2" customFormat="1" ht="16.5" customHeight="1">
      <c r="A124" s="37"/>
      <c r="B124" s="172"/>
      <c r="C124" s="173" t="s">
        <v>141</v>
      </c>
      <c r="D124" s="173" t="s">
        <v>137</v>
      </c>
      <c r="E124" s="174" t="s">
        <v>150</v>
      </c>
      <c r="F124" s="175" t="s">
        <v>318</v>
      </c>
      <c r="G124" s="176" t="s">
        <v>144</v>
      </c>
      <c r="H124" s="177">
        <v>27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82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152</v>
      </c>
    </row>
    <row r="125" s="2" customFormat="1" ht="16.5" customHeight="1">
      <c r="A125" s="37"/>
      <c r="B125" s="172"/>
      <c r="C125" s="173" t="s">
        <v>153</v>
      </c>
      <c r="D125" s="173" t="s">
        <v>137</v>
      </c>
      <c r="E125" s="174" t="s">
        <v>154</v>
      </c>
      <c r="F125" s="175" t="s">
        <v>155</v>
      </c>
      <c r="G125" s="176" t="s">
        <v>144</v>
      </c>
      <c r="H125" s="177">
        <v>27</v>
      </c>
      <c r="I125" s="178"/>
      <c r="J125" s="179">
        <f>ROUND(I125*H125,2)</f>
        <v>0</v>
      </c>
      <c r="K125" s="175" t="s">
        <v>1</v>
      </c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141</v>
      </c>
      <c r="AT125" s="184" t="s">
        <v>137</v>
      </c>
      <c r="AU125" s="184" t="s">
        <v>82</v>
      </c>
      <c r="AY125" s="18" t="s">
        <v>136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141</v>
      </c>
      <c r="BM125" s="184" t="s">
        <v>156</v>
      </c>
    </row>
    <row r="126" s="2" customFormat="1" ht="16.5" customHeight="1">
      <c r="A126" s="37"/>
      <c r="B126" s="172"/>
      <c r="C126" s="173" t="s">
        <v>149</v>
      </c>
      <c r="D126" s="173" t="s">
        <v>137</v>
      </c>
      <c r="E126" s="174" t="s">
        <v>157</v>
      </c>
      <c r="F126" s="175" t="s">
        <v>158</v>
      </c>
      <c r="G126" s="176" t="s">
        <v>159</v>
      </c>
      <c r="H126" s="177">
        <v>55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8</v>
      </c>
    </row>
    <row r="127" s="2" customFormat="1" ht="16.5" customHeight="1">
      <c r="A127" s="37"/>
      <c r="B127" s="172"/>
      <c r="C127" s="173" t="s">
        <v>160</v>
      </c>
      <c r="D127" s="173" t="s">
        <v>137</v>
      </c>
      <c r="E127" s="174" t="s">
        <v>161</v>
      </c>
      <c r="F127" s="175" t="s">
        <v>162</v>
      </c>
      <c r="G127" s="176" t="s">
        <v>159</v>
      </c>
      <c r="H127" s="177">
        <v>55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163</v>
      </c>
    </row>
    <row r="128" s="2" customFormat="1" ht="16.5" customHeight="1">
      <c r="A128" s="37"/>
      <c r="B128" s="172"/>
      <c r="C128" s="173" t="s">
        <v>152</v>
      </c>
      <c r="D128" s="173" t="s">
        <v>137</v>
      </c>
      <c r="E128" s="174" t="s">
        <v>164</v>
      </c>
      <c r="F128" s="175" t="s">
        <v>165</v>
      </c>
      <c r="G128" s="176" t="s">
        <v>144</v>
      </c>
      <c r="H128" s="177">
        <v>27</v>
      </c>
      <c r="I128" s="178"/>
      <c r="J128" s="179">
        <f>ROUND(I128*H128,2)</f>
        <v>0</v>
      </c>
      <c r="K128" s="175" t="s">
        <v>1</v>
      </c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141</v>
      </c>
      <c r="AT128" s="184" t="s">
        <v>137</v>
      </c>
      <c r="AU128" s="184" t="s">
        <v>82</v>
      </c>
      <c r="AY128" s="18" t="s">
        <v>136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141</v>
      </c>
      <c r="BM128" s="184" t="s">
        <v>166</v>
      </c>
    </row>
    <row r="129" s="2" customFormat="1" ht="16.5" customHeight="1">
      <c r="A129" s="37"/>
      <c r="B129" s="172"/>
      <c r="C129" s="173" t="s">
        <v>167</v>
      </c>
      <c r="D129" s="173" t="s">
        <v>137</v>
      </c>
      <c r="E129" s="174" t="s">
        <v>168</v>
      </c>
      <c r="F129" s="175" t="s">
        <v>169</v>
      </c>
      <c r="G129" s="176" t="s">
        <v>144</v>
      </c>
      <c r="H129" s="177">
        <v>8.5</v>
      </c>
      <c r="I129" s="178"/>
      <c r="J129" s="179">
        <f>ROUND(I129*H129,2)</f>
        <v>0</v>
      </c>
      <c r="K129" s="175" t="s">
        <v>1</v>
      </c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141</v>
      </c>
      <c r="AT129" s="184" t="s">
        <v>137</v>
      </c>
      <c r="AU129" s="184" t="s">
        <v>82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141</v>
      </c>
      <c r="BM129" s="184" t="s">
        <v>170</v>
      </c>
    </row>
    <row r="130" s="2" customFormat="1" ht="16.5" customHeight="1">
      <c r="A130" s="37"/>
      <c r="B130" s="172"/>
      <c r="C130" s="173" t="s">
        <v>156</v>
      </c>
      <c r="D130" s="173" t="s">
        <v>137</v>
      </c>
      <c r="E130" s="174" t="s">
        <v>319</v>
      </c>
      <c r="F130" s="175" t="s">
        <v>172</v>
      </c>
      <c r="G130" s="176" t="s">
        <v>144</v>
      </c>
      <c r="H130" s="177">
        <v>8.5</v>
      </c>
      <c r="I130" s="178"/>
      <c r="J130" s="179">
        <f>ROUND(I130*H130,2)</f>
        <v>0</v>
      </c>
      <c r="K130" s="175" t="s">
        <v>1</v>
      </c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141</v>
      </c>
      <c r="AT130" s="184" t="s">
        <v>137</v>
      </c>
      <c r="AU130" s="184" t="s">
        <v>82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173</v>
      </c>
    </row>
    <row r="131" s="2" customFormat="1" ht="16.5" customHeight="1">
      <c r="A131" s="37"/>
      <c r="B131" s="172"/>
      <c r="C131" s="173" t="s">
        <v>174</v>
      </c>
      <c r="D131" s="173" t="s">
        <v>137</v>
      </c>
      <c r="E131" s="174" t="s">
        <v>175</v>
      </c>
      <c r="F131" s="175" t="s">
        <v>176</v>
      </c>
      <c r="G131" s="176" t="s">
        <v>144</v>
      </c>
      <c r="H131" s="177">
        <v>8.5</v>
      </c>
      <c r="I131" s="178"/>
      <c r="J131" s="179">
        <f>ROUND(I131*H131,2)</f>
        <v>0</v>
      </c>
      <c r="K131" s="175" t="s">
        <v>1</v>
      </c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141</v>
      </c>
      <c r="AT131" s="184" t="s">
        <v>137</v>
      </c>
      <c r="AU131" s="184" t="s">
        <v>82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177</v>
      </c>
    </row>
    <row r="132" s="2" customFormat="1" ht="16.5" customHeight="1">
      <c r="A132" s="37"/>
      <c r="B132" s="172"/>
      <c r="C132" s="173" t="s">
        <v>8</v>
      </c>
      <c r="D132" s="173" t="s">
        <v>137</v>
      </c>
      <c r="E132" s="174" t="s">
        <v>178</v>
      </c>
      <c r="F132" s="175" t="s">
        <v>179</v>
      </c>
      <c r="G132" s="176" t="s">
        <v>144</v>
      </c>
      <c r="H132" s="177">
        <v>8.5</v>
      </c>
      <c r="I132" s="178"/>
      <c r="J132" s="179">
        <f>ROUND(I132*H132,2)</f>
        <v>0</v>
      </c>
      <c r="K132" s="175" t="s">
        <v>1</v>
      </c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141</v>
      </c>
      <c r="AT132" s="184" t="s">
        <v>137</v>
      </c>
      <c r="AU132" s="184" t="s">
        <v>82</v>
      </c>
      <c r="AY132" s="18" t="s">
        <v>136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141</v>
      </c>
      <c r="BM132" s="184" t="s">
        <v>180</v>
      </c>
    </row>
    <row r="133" s="2" customFormat="1" ht="16.5" customHeight="1">
      <c r="A133" s="37"/>
      <c r="B133" s="172"/>
      <c r="C133" s="173" t="s">
        <v>181</v>
      </c>
      <c r="D133" s="173" t="s">
        <v>137</v>
      </c>
      <c r="E133" s="174" t="s">
        <v>182</v>
      </c>
      <c r="F133" s="175" t="s">
        <v>183</v>
      </c>
      <c r="G133" s="176" t="s">
        <v>144</v>
      </c>
      <c r="H133" s="177">
        <v>8.5</v>
      </c>
      <c r="I133" s="178"/>
      <c r="J133" s="179">
        <f>ROUND(I133*H133,2)</f>
        <v>0</v>
      </c>
      <c r="K133" s="175" t="s">
        <v>1</v>
      </c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82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184</v>
      </c>
    </row>
    <row r="134" s="2" customFormat="1" ht="24.15" customHeight="1">
      <c r="A134" s="37"/>
      <c r="B134" s="172"/>
      <c r="C134" s="173" t="s">
        <v>163</v>
      </c>
      <c r="D134" s="173" t="s">
        <v>137</v>
      </c>
      <c r="E134" s="174" t="s">
        <v>185</v>
      </c>
      <c r="F134" s="175" t="s">
        <v>186</v>
      </c>
      <c r="G134" s="176" t="s">
        <v>144</v>
      </c>
      <c r="H134" s="177">
        <v>8.5</v>
      </c>
      <c r="I134" s="178"/>
      <c r="J134" s="179">
        <f>ROUND(I134*H134,2)</f>
        <v>0</v>
      </c>
      <c r="K134" s="175" t="s">
        <v>1</v>
      </c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141</v>
      </c>
      <c r="AT134" s="184" t="s">
        <v>137</v>
      </c>
      <c r="AU134" s="184" t="s">
        <v>82</v>
      </c>
      <c r="AY134" s="18" t="s">
        <v>136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141</v>
      </c>
      <c r="BM134" s="184" t="s">
        <v>187</v>
      </c>
    </row>
    <row r="135" s="2" customFormat="1" ht="16.5" customHeight="1">
      <c r="A135" s="37"/>
      <c r="B135" s="172"/>
      <c r="C135" s="173" t="s">
        <v>188</v>
      </c>
      <c r="D135" s="173" t="s">
        <v>137</v>
      </c>
      <c r="E135" s="174" t="s">
        <v>189</v>
      </c>
      <c r="F135" s="175" t="s">
        <v>320</v>
      </c>
      <c r="G135" s="176" t="s">
        <v>191</v>
      </c>
      <c r="H135" s="177">
        <v>17</v>
      </c>
      <c r="I135" s="178"/>
      <c r="J135" s="179">
        <f>ROUND(I135*H135,2)</f>
        <v>0</v>
      </c>
      <c r="K135" s="175" t="s">
        <v>1</v>
      </c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141</v>
      </c>
      <c r="AT135" s="184" t="s">
        <v>137</v>
      </c>
      <c r="AU135" s="184" t="s">
        <v>82</v>
      </c>
      <c r="AY135" s="18" t="s">
        <v>136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141</v>
      </c>
      <c r="BM135" s="184" t="s">
        <v>192</v>
      </c>
    </row>
    <row r="136" s="2" customFormat="1" ht="16.5" customHeight="1">
      <c r="A136" s="37"/>
      <c r="B136" s="172"/>
      <c r="C136" s="173" t="s">
        <v>166</v>
      </c>
      <c r="D136" s="173" t="s">
        <v>137</v>
      </c>
      <c r="E136" s="174" t="s">
        <v>193</v>
      </c>
      <c r="F136" s="175" t="s">
        <v>194</v>
      </c>
      <c r="G136" s="176" t="s">
        <v>144</v>
      </c>
      <c r="H136" s="177">
        <v>8.5</v>
      </c>
      <c r="I136" s="178"/>
      <c r="J136" s="179">
        <f>ROUND(I136*H136,2)</f>
        <v>0</v>
      </c>
      <c r="K136" s="175" t="s">
        <v>1</v>
      </c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141</v>
      </c>
      <c r="AT136" s="184" t="s">
        <v>137</v>
      </c>
      <c r="AU136" s="184" t="s">
        <v>82</v>
      </c>
      <c r="AY136" s="18" t="s">
        <v>136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141</v>
      </c>
      <c r="BM136" s="184" t="s">
        <v>195</v>
      </c>
    </row>
    <row r="137" s="2" customFormat="1" ht="16.5" customHeight="1">
      <c r="A137" s="37"/>
      <c r="B137" s="172"/>
      <c r="C137" s="173" t="s">
        <v>196</v>
      </c>
      <c r="D137" s="173" t="s">
        <v>137</v>
      </c>
      <c r="E137" s="174" t="s">
        <v>197</v>
      </c>
      <c r="F137" s="175" t="s">
        <v>198</v>
      </c>
      <c r="G137" s="176" t="s">
        <v>148</v>
      </c>
      <c r="H137" s="177">
        <v>1</v>
      </c>
      <c r="I137" s="178"/>
      <c r="J137" s="179">
        <f>ROUND(I137*H137,2)</f>
        <v>0</v>
      </c>
      <c r="K137" s="175" t="s">
        <v>1</v>
      </c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141</v>
      </c>
      <c r="AT137" s="184" t="s">
        <v>137</v>
      </c>
      <c r="AU137" s="184" t="s">
        <v>82</v>
      </c>
      <c r="AY137" s="18" t="s">
        <v>136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141</v>
      </c>
      <c r="BM137" s="184" t="s">
        <v>199</v>
      </c>
    </row>
    <row r="138" s="2" customFormat="1" ht="16.5" customHeight="1">
      <c r="A138" s="37"/>
      <c r="B138" s="172"/>
      <c r="C138" s="173" t="s">
        <v>170</v>
      </c>
      <c r="D138" s="173" t="s">
        <v>137</v>
      </c>
      <c r="E138" s="174" t="s">
        <v>200</v>
      </c>
      <c r="F138" s="175" t="s">
        <v>201</v>
      </c>
      <c r="G138" s="176" t="s">
        <v>148</v>
      </c>
      <c r="H138" s="177">
        <v>1</v>
      </c>
      <c r="I138" s="178"/>
      <c r="J138" s="179">
        <f>ROUND(I138*H138,2)</f>
        <v>0</v>
      </c>
      <c r="K138" s="175" t="s">
        <v>1</v>
      </c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82</v>
      </c>
      <c r="AY138" s="18" t="s">
        <v>136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141</v>
      </c>
      <c r="BM138" s="184" t="s">
        <v>202</v>
      </c>
    </row>
    <row r="139" s="11" customFormat="1" ht="25.92" customHeight="1">
      <c r="A139" s="11"/>
      <c r="B139" s="161"/>
      <c r="C139" s="11"/>
      <c r="D139" s="162" t="s">
        <v>73</v>
      </c>
      <c r="E139" s="163" t="s">
        <v>215</v>
      </c>
      <c r="F139" s="163" t="s">
        <v>321</v>
      </c>
      <c r="G139" s="11"/>
      <c r="H139" s="11"/>
      <c r="I139" s="164"/>
      <c r="J139" s="165">
        <f>BK139</f>
        <v>0</v>
      </c>
      <c r="K139" s="11"/>
      <c r="L139" s="161"/>
      <c r="M139" s="166"/>
      <c r="N139" s="167"/>
      <c r="O139" s="167"/>
      <c r="P139" s="168">
        <f>SUM(P140:P144)</f>
        <v>0</v>
      </c>
      <c r="Q139" s="167"/>
      <c r="R139" s="168">
        <f>SUM(R140:R144)</f>
        <v>0</v>
      </c>
      <c r="S139" s="167"/>
      <c r="T139" s="169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62" t="s">
        <v>82</v>
      </c>
      <c r="AT139" s="170" t="s">
        <v>73</v>
      </c>
      <c r="AU139" s="170" t="s">
        <v>74</v>
      </c>
      <c r="AY139" s="162" t="s">
        <v>136</v>
      </c>
      <c r="BK139" s="171">
        <f>SUM(BK140:BK144)</f>
        <v>0</v>
      </c>
    </row>
    <row r="140" s="2" customFormat="1" ht="16.5" customHeight="1">
      <c r="A140" s="37"/>
      <c r="B140" s="172"/>
      <c r="C140" s="173" t="s">
        <v>205</v>
      </c>
      <c r="D140" s="173" t="s">
        <v>137</v>
      </c>
      <c r="E140" s="174" t="s">
        <v>217</v>
      </c>
      <c r="F140" s="175" t="s">
        <v>322</v>
      </c>
      <c r="G140" s="176" t="s">
        <v>219</v>
      </c>
      <c r="H140" s="177">
        <v>10</v>
      </c>
      <c r="I140" s="178"/>
      <c r="J140" s="179">
        <f>ROUND(I140*H140,2)</f>
        <v>0</v>
      </c>
      <c r="K140" s="175" t="s">
        <v>1</v>
      </c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82</v>
      </c>
      <c r="AY140" s="18" t="s">
        <v>136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141</v>
      </c>
      <c r="BM140" s="184" t="s">
        <v>208</v>
      </c>
    </row>
    <row r="141" s="2" customFormat="1" ht="21.75" customHeight="1">
      <c r="A141" s="37"/>
      <c r="B141" s="172"/>
      <c r="C141" s="173" t="s">
        <v>173</v>
      </c>
      <c r="D141" s="173" t="s">
        <v>137</v>
      </c>
      <c r="E141" s="174" t="s">
        <v>222</v>
      </c>
      <c r="F141" s="175" t="s">
        <v>323</v>
      </c>
      <c r="G141" s="176" t="s">
        <v>191</v>
      </c>
      <c r="H141" s="177">
        <v>8.5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211</v>
      </c>
    </row>
    <row r="142" s="2" customFormat="1" ht="16.5" customHeight="1">
      <c r="A142" s="37"/>
      <c r="B142" s="172"/>
      <c r="C142" s="173" t="s">
        <v>7</v>
      </c>
      <c r="D142" s="173" t="s">
        <v>137</v>
      </c>
      <c r="E142" s="174" t="s">
        <v>324</v>
      </c>
      <c r="F142" s="175" t="s">
        <v>325</v>
      </c>
      <c r="G142" s="176" t="s">
        <v>282</v>
      </c>
      <c r="H142" s="177">
        <v>1</v>
      </c>
      <c r="I142" s="178"/>
      <c r="J142" s="179">
        <f>ROUND(I142*H142,2)</f>
        <v>0</v>
      </c>
      <c r="K142" s="175" t="s">
        <v>1</v>
      </c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214</v>
      </c>
    </row>
    <row r="143" s="2" customFormat="1" ht="16.5" customHeight="1">
      <c r="A143" s="37"/>
      <c r="B143" s="172"/>
      <c r="C143" s="173" t="s">
        <v>177</v>
      </c>
      <c r="D143" s="173" t="s">
        <v>137</v>
      </c>
      <c r="E143" s="174" t="s">
        <v>326</v>
      </c>
      <c r="F143" s="175" t="s">
        <v>327</v>
      </c>
      <c r="G143" s="176" t="s">
        <v>144</v>
      </c>
      <c r="H143" s="177">
        <v>0.60999999999999999</v>
      </c>
      <c r="I143" s="178"/>
      <c r="J143" s="179">
        <f>ROUND(I143*H143,2)</f>
        <v>0</v>
      </c>
      <c r="K143" s="175" t="s">
        <v>1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82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220</v>
      </c>
    </row>
    <row r="144" s="2" customFormat="1" ht="16.5" customHeight="1">
      <c r="A144" s="37"/>
      <c r="B144" s="172"/>
      <c r="C144" s="173" t="s">
        <v>221</v>
      </c>
      <c r="D144" s="173" t="s">
        <v>137</v>
      </c>
      <c r="E144" s="174" t="s">
        <v>328</v>
      </c>
      <c r="F144" s="175" t="s">
        <v>329</v>
      </c>
      <c r="G144" s="176" t="s">
        <v>144</v>
      </c>
      <c r="H144" s="177">
        <v>0.60999999999999999</v>
      </c>
      <c r="I144" s="178"/>
      <c r="J144" s="179">
        <f>ROUND(I144*H144,2)</f>
        <v>0</v>
      </c>
      <c r="K144" s="175" t="s">
        <v>1</v>
      </c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141</v>
      </c>
      <c r="AT144" s="184" t="s">
        <v>137</v>
      </c>
      <c r="AU144" s="184" t="s">
        <v>82</v>
      </c>
      <c r="AY144" s="18" t="s">
        <v>136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141</v>
      </c>
      <c r="BM144" s="184" t="s">
        <v>224</v>
      </c>
    </row>
    <row r="145" s="11" customFormat="1" ht="25.92" customHeight="1">
      <c r="A145" s="11"/>
      <c r="B145" s="161"/>
      <c r="C145" s="11"/>
      <c r="D145" s="162" t="s">
        <v>73</v>
      </c>
      <c r="E145" s="163" t="s">
        <v>330</v>
      </c>
      <c r="F145" s="163" t="s">
        <v>349</v>
      </c>
      <c r="G145" s="11"/>
      <c r="H145" s="11"/>
      <c r="I145" s="164"/>
      <c r="J145" s="165">
        <f>BK145</f>
        <v>0</v>
      </c>
      <c r="K145" s="11"/>
      <c r="L145" s="161"/>
      <c r="M145" s="166"/>
      <c r="N145" s="167"/>
      <c r="O145" s="167"/>
      <c r="P145" s="168">
        <f>SUM(P146:P153)</f>
        <v>0</v>
      </c>
      <c r="Q145" s="167"/>
      <c r="R145" s="168">
        <f>SUM(R146:R153)</f>
        <v>0</v>
      </c>
      <c r="S145" s="167"/>
      <c r="T145" s="169">
        <f>SUM(T146:T153)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162" t="s">
        <v>82</v>
      </c>
      <c r="AT145" s="170" t="s">
        <v>73</v>
      </c>
      <c r="AU145" s="170" t="s">
        <v>74</v>
      </c>
      <c r="AY145" s="162" t="s">
        <v>136</v>
      </c>
      <c r="BK145" s="171">
        <f>SUM(BK146:BK153)</f>
        <v>0</v>
      </c>
    </row>
    <row r="146" s="2" customFormat="1" ht="16.5" customHeight="1">
      <c r="A146" s="37"/>
      <c r="B146" s="172"/>
      <c r="C146" s="173" t="s">
        <v>180</v>
      </c>
      <c r="D146" s="173" t="s">
        <v>137</v>
      </c>
      <c r="E146" s="174" t="s">
        <v>332</v>
      </c>
      <c r="F146" s="175" t="s">
        <v>333</v>
      </c>
      <c r="G146" s="176" t="s">
        <v>140</v>
      </c>
      <c r="H146" s="177">
        <v>30</v>
      </c>
      <c r="I146" s="178"/>
      <c r="J146" s="179">
        <f>ROUND(I146*H146,2)</f>
        <v>0</v>
      </c>
      <c r="K146" s="175" t="s">
        <v>1</v>
      </c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82</v>
      </c>
      <c r="AY146" s="18" t="s">
        <v>136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141</v>
      </c>
      <c r="BM146" s="184" t="s">
        <v>228</v>
      </c>
    </row>
    <row r="147" s="2" customFormat="1" ht="16.5" customHeight="1">
      <c r="A147" s="37"/>
      <c r="B147" s="172"/>
      <c r="C147" s="173" t="s">
        <v>229</v>
      </c>
      <c r="D147" s="173" t="s">
        <v>137</v>
      </c>
      <c r="E147" s="174" t="s">
        <v>334</v>
      </c>
      <c r="F147" s="175" t="s">
        <v>335</v>
      </c>
      <c r="G147" s="176" t="s">
        <v>140</v>
      </c>
      <c r="H147" s="177">
        <v>30</v>
      </c>
      <c r="I147" s="178"/>
      <c r="J147" s="179">
        <f>ROUND(I147*H147,2)</f>
        <v>0</v>
      </c>
      <c r="K147" s="175" t="s">
        <v>1</v>
      </c>
      <c r="L147" s="38"/>
      <c r="M147" s="180" t="s">
        <v>1</v>
      </c>
      <c r="N147" s="181" t="s">
        <v>39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141</v>
      </c>
      <c r="AT147" s="184" t="s">
        <v>137</v>
      </c>
      <c r="AU147" s="184" t="s">
        <v>82</v>
      </c>
      <c r="AY147" s="18" t="s">
        <v>136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82</v>
      </c>
      <c r="BK147" s="185">
        <f>ROUND(I147*H147,2)</f>
        <v>0</v>
      </c>
      <c r="BL147" s="18" t="s">
        <v>141</v>
      </c>
      <c r="BM147" s="184" t="s">
        <v>233</v>
      </c>
    </row>
    <row r="148" s="2" customFormat="1" ht="21.75" customHeight="1">
      <c r="A148" s="37"/>
      <c r="B148" s="172"/>
      <c r="C148" s="173" t="s">
        <v>184</v>
      </c>
      <c r="D148" s="173" t="s">
        <v>137</v>
      </c>
      <c r="E148" s="174" t="s">
        <v>336</v>
      </c>
      <c r="F148" s="175" t="s">
        <v>337</v>
      </c>
      <c r="G148" s="176" t="s">
        <v>338</v>
      </c>
      <c r="H148" s="177">
        <v>1</v>
      </c>
      <c r="I148" s="178"/>
      <c r="J148" s="179">
        <f>ROUND(I148*H148,2)</f>
        <v>0</v>
      </c>
      <c r="K148" s="175" t="s">
        <v>1</v>
      </c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141</v>
      </c>
      <c r="AT148" s="184" t="s">
        <v>137</v>
      </c>
      <c r="AU148" s="184" t="s">
        <v>82</v>
      </c>
      <c r="AY148" s="18" t="s">
        <v>136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141</v>
      </c>
      <c r="BM148" s="184" t="s">
        <v>236</v>
      </c>
    </row>
    <row r="149" s="2" customFormat="1" ht="16.5" customHeight="1">
      <c r="A149" s="37"/>
      <c r="B149" s="172"/>
      <c r="C149" s="173" t="s">
        <v>237</v>
      </c>
      <c r="D149" s="173" t="s">
        <v>137</v>
      </c>
      <c r="E149" s="174" t="s">
        <v>339</v>
      </c>
      <c r="F149" s="175" t="s">
        <v>340</v>
      </c>
      <c r="G149" s="176" t="s">
        <v>227</v>
      </c>
      <c r="H149" s="177">
        <v>2</v>
      </c>
      <c r="I149" s="178"/>
      <c r="J149" s="179">
        <f>ROUND(I149*H149,2)</f>
        <v>0</v>
      </c>
      <c r="K149" s="175" t="s">
        <v>1</v>
      </c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141</v>
      </c>
      <c r="AT149" s="184" t="s">
        <v>137</v>
      </c>
      <c r="AU149" s="184" t="s">
        <v>82</v>
      </c>
      <c r="AY149" s="18" t="s">
        <v>136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141</v>
      </c>
      <c r="BM149" s="184" t="s">
        <v>350</v>
      </c>
    </row>
    <row r="150" s="2" customFormat="1" ht="16.5" customHeight="1">
      <c r="A150" s="37"/>
      <c r="B150" s="172"/>
      <c r="C150" s="173" t="s">
        <v>187</v>
      </c>
      <c r="D150" s="173" t="s">
        <v>137</v>
      </c>
      <c r="E150" s="174" t="s">
        <v>341</v>
      </c>
      <c r="F150" s="175" t="s">
        <v>351</v>
      </c>
      <c r="G150" s="176" t="s">
        <v>227</v>
      </c>
      <c r="H150" s="177">
        <v>2</v>
      </c>
      <c r="I150" s="178"/>
      <c r="J150" s="179">
        <f>ROUND(I150*H150,2)</f>
        <v>0</v>
      </c>
      <c r="K150" s="175" t="s">
        <v>1</v>
      </c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82</v>
      </c>
      <c r="AY150" s="18" t="s">
        <v>136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141</v>
      </c>
      <c r="BM150" s="184" t="s">
        <v>352</v>
      </c>
    </row>
    <row r="151" s="2" customFormat="1" ht="24.15" customHeight="1">
      <c r="A151" s="37"/>
      <c r="B151" s="172"/>
      <c r="C151" s="173" t="s">
        <v>245</v>
      </c>
      <c r="D151" s="173" t="s">
        <v>137</v>
      </c>
      <c r="E151" s="174" t="s">
        <v>343</v>
      </c>
      <c r="F151" s="175" t="s">
        <v>353</v>
      </c>
      <c r="G151" s="176" t="s">
        <v>227</v>
      </c>
      <c r="H151" s="177">
        <v>2</v>
      </c>
      <c r="I151" s="178"/>
      <c r="J151" s="179">
        <f>ROUND(I151*H151,2)</f>
        <v>0</v>
      </c>
      <c r="K151" s="175" t="s">
        <v>1</v>
      </c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141</v>
      </c>
      <c r="AT151" s="184" t="s">
        <v>137</v>
      </c>
      <c r="AU151" s="184" t="s">
        <v>82</v>
      </c>
      <c r="AY151" s="18" t="s">
        <v>136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141</v>
      </c>
      <c r="BM151" s="184" t="s">
        <v>354</v>
      </c>
    </row>
    <row r="152" s="2" customFormat="1" ht="33" customHeight="1">
      <c r="A152" s="37"/>
      <c r="B152" s="172"/>
      <c r="C152" s="173" t="s">
        <v>192</v>
      </c>
      <c r="D152" s="173" t="s">
        <v>137</v>
      </c>
      <c r="E152" s="174" t="s">
        <v>355</v>
      </c>
      <c r="F152" s="175" t="s">
        <v>356</v>
      </c>
      <c r="G152" s="176" t="s">
        <v>357</v>
      </c>
      <c r="H152" s="177">
        <v>1</v>
      </c>
      <c r="I152" s="178"/>
      <c r="J152" s="179">
        <f>ROUND(I152*H152,2)</f>
        <v>0</v>
      </c>
      <c r="K152" s="175" t="s">
        <v>1</v>
      </c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141</v>
      </c>
      <c r="AT152" s="184" t="s">
        <v>137</v>
      </c>
      <c r="AU152" s="184" t="s">
        <v>82</v>
      </c>
      <c r="AY152" s="18" t="s">
        <v>136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141</v>
      </c>
      <c r="BM152" s="184" t="s">
        <v>251</v>
      </c>
    </row>
    <row r="153" s="2" customFormat="1" ht="16.5" customHeight="1">
      <c r="A153" s="37"/>
      <c r="B153" s="172"/>
      <c r="C153" s="173" t="s">
        <v>252</v>
      </c>
      <c r="D153" s="173" t="s">
        <v>137</v>
      </c>
      <c r="E153" s="174" t="s">
        <v>345</v>
      </c>
      <c r="F153" s="175" t="s">
        <v>346</v>
      </c>
      <c r="G153" s="176" t="s">
        <v>338</v>
      </c>
      <c r="H153" s="177">
        <v>1</v>
      </c>
      <c r="I153" s="178"/>
      <c r="J153" s="179">
        <f>ROUND(I153*H153,2)</f>
        <v>0</v>
      </c>
      <c r="K153" s="175" t="s">
        <v>1</v>
      </c>
      <c r="L153" s="38"/>
      <c r="M153" s="195" t="s">
        <v>1</v>
      </c>
      <c r="N153" s="196" t="s">
        <v>39</v>
      </c>
      <c r="O153" s="197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141</v>
      </c>
      <c r="AT153" s="184" t="s">
        <v>137</v>
      </c>
      <c r="AU153" s="184" t="s">
        <v>82</v>
      </c>
      <c r="AY153" s="18" t="s">
        <v>136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141</v>
      </c>
      <c r="BM153" s="184" t="s">
        <v>255</v>
      </c>
    </row>
    <row r="154" s="2" customFormat="1" ht="6.96" customHeight="1">
      <c r="A154" s="37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38"/>
      <c r="M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</sheetData>
  <autoFilter ref="C118:K15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358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ROUND((SUM(BE120:BE142)),  2)</f>
        <v>0</v>
      </c>
      <c r="G33" s="37"/>
      <c r="H33" s="37"/>
      <c r="I33" s="135">
        <v>0.20999999999999999</v>
      </c>
      <c r="J33" s="134">
        <f>ROUND(((SUM(BE120:BE142))*I33),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ROUND((SUM(BF120:BF142)),  2)</f>
        <v>0</v>
      </c>
      <c r="G34" s="37"/>
      <c r="H34" s="37"/>
      <c r="I34" s="135">
        <v>0.12</v>
      </c>
      <c r="J34" s="134">
        <f>ROUND(((SUM(BF120:BF142))*I34),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ROUND((SUM(BG120:BG142)),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ROUND((SUM(BH120:BH142)),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ROUND((SUM(BI120:BI142)),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IO 04 - Přeložka VO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Dobrošov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359</v>
      </c>
      <c r="E97" s="149"/>
      <c r="F97" s="149"/>
      <c r="G97" s="149"/>
      <c r="H97" s="149"/>
      <c r="I97" s="149"/>
      <c r="J97" s="150">
        <f>J121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7"/>
      <c r="C98" s="9"/>
      <c r="D98" s="148" t="s">
        <v>360</v>
      </c>
      <c r="E98" s="149"/>
      <c r="F98" s="149"/>
      <c r="G98" s="149"/>
      <c r="H98" s="149"/>
      <c r="I98" s="149"/>
      <c r="J98" s="150">
        <f>J123</f>
        <v>0</v>
      </c>
      <c r="K98" s="9"/>
      <c r="L98" s="14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3" customFormat="1" ht="19.92" customHeight="1">
      <c r="A99" s="13"/>
      <c r="B99" s="200"/>
      <c r="C99" s="13"/>
      <c r="D99" s="201" t="s">
        <v>361</v>
      </c>
      <c r="E99" s="202"/>
      <c r="F99" s="202"/>
      <c r="G99" s="202"/>
      <c r="H99" s="202"/>
      <c r="I99" s="202"/>
      <c r="J99" s="203">
        <f>J128</f>
        <v>0</v>
      </c>
      <c r="K99" s="13"/>
      <c r="L99" s="200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9" customFormat="1" ht="24.96" customHeight="1">
      <c r="A100" s="9"/>
      <c r="B100" s="147"/>
      <c r="C100" s="9"/>
      <c r="D100" s="148" t="s">
        <v>362</v>
      </c>
      <c r="E100" s="149"/>
      <c r="F100" s="149"/>
      <c r="G100" s="149"/>
      <c r="H100" s="149"/>
      <c r="I100" s="149"/>
      <c r="J100" s="150">
        <f>J137</f>
        <v>0</v>
      </c>
      <c r="K100" s="9"/>
      <c r="L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121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8" t="str">
        <f>E7</f>
        <v>Dobrošov Kiosek - zpevněné plochy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IO 04 - Přeložka VO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>Dobrošov</v>
      </c>
      <c r="G114" s="37"/>
      <c r="H114" s="37"/>
      <c r="I114" s="31" t="s">
        <v>22</v>
      </c>
      <c r="J114" s="68" t="str">
        <f>IF(J12="","",J12)</f>
        <v>30. 5. 2024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 xml:space="preserve"> </v>
      </c>
      <c r="G116" s="37"/>
      <c r="H116" s="37"/>
      <c r="I116" s="31" t="s">
        <v>30</v>
      </c>
      <c r="J116" s="35" t="str">
        <f>E21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32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0" customFormat="1" ht="29.28" customHeight="1">
      <c r="A119" s="151"/>
      <c r="B119" s="152"/>
      <c r="C119" s="153" t="s">
        <v>122</v>
      </c>
      <c r="D119" s="154" t="s">
        <v>59</v>
      </c>
      <c r="E119" s="154" t="s">
        <v>55</v>
      </c>
      <c r="F119" s="154" t="s">
        <v>56</v>
      </c>
      <c r="G119" s="154" t="s">
        <v>123</v>
      </c>
      <c r="H119" s="154" t="s">
        <v>124</v>
      </c>
      <c r="I119" s="154" t="s">
        <v>125</v>
      </c>
      <c r="J119" s="154" t="s">
        <v>114</v>
      </c>
      <c r="K119" s="155" t="s">
        <v>126</v>
      </c>
      <c r="L119" s="156"/>
      <c r="M119" s="85" t="s">
        <v>1</v>
      </c>
      <c r="N119" s="86" t="s">
        <v>38</v>
      </c>
      <c r="O119" s="86" t="s">
        <v>127</v>
      </c>
      <c r="P119" s="86" t="s">
        <v>128</v>
      </c>
      <c r="Q119" s="86" t="s">
        <v>129</v>
      </c>
      <c r="R119" s="86" t="s">
        <v>130</v>
      </c>
      <c r="S119" s="86" t="s">
        <v>131</v>
      </c>
      <c r="T119" s="87" t="s">
        <v>132</v>
      </c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</row>
    <row r="120" s="2" customFormat="1" ht="22.8" customHeight="1">
      <c r="A120" s="37"/>
      <c r="B120" s="38"/>
      <c r="C120" s="92" t="s">
        <v>133</v>
      </c>
      <c r="D120" s="37"/>
      <c r="E120" s="37"/>
      <c r="F120" s="37"/>
      <c r="G120" s="37"/>
      <c r="H120" s="37"/>
      <c r="I120" s="37"/>
      <c r="J120" s="157">
        <f>BK120</f>
        <v>0</v>
      </c>
      <c r="K120" s="37"/>
      <c r="L120" s="38"/>
      <c r="M120" s="88"/>
      <c r="N120" s="72"/>
      <c r="O120" s="89"/>
      <c r="P120" s="158">
        <f>P121+P123+P137</f>
        <v>0</v>
      </c>
      <c r="Q120" s="89"/>
      <c r="R120" s="158">
        <f>R121+R123+R137</f>
        <v>0</v>
      </c>
      <c r="S120" s="89"/>
      <c r="T120" s="159">
        <f>T121+T123+T137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73</v>
      </c>
      <c r="AU120" s="18" t="s">
        <v>116</v>
      </c>
      <c r="BK120" s="160">
        <f>BK121+BK123+BK137</f>
        <v>0</v>
      </c>
    </row>
    <row r="121" s="11" customFormat="1" ht="25.92" customHeight="1">
      <c r="A121" s="11"/>
      <c r="B121" s="161"/>
      <c r="C121" s="11"/>
      <c r="D121" s="162" t="s">
        <v>73</v>
      </c>
      <c r="E121" s="163" t="s">
        <v>363</v>
      </c>
      <c r="F121" s="163" t="s">
        <v>1</v>
      </c>
      <c r="G121" s="11"/>
      <c r="H121" s="11"/>
      <c r="I121" s="164"/>
      <c r="J121" s="165">
        <f>BK121</f>
        <v>0</v>
      </c>
      <c r="K121" s="11"/>
      <c r="L121" s="161"/>
      <c r="M121" s="166"/>
      <c r="N121" s="167"/>
      <c r="O121" s="167"/>
      <c r="P121" s="168">
        <f>P122</f>
        <v>0</v>
      </c>
      <c r="Q121" s="167"/>
      <c r="R121" s="168">
        <f>R122</f>
        <v>0</v>
      </c>
      <c r="S121" s="167"/>
      <c r="T121" s="169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62" t="s">
        <v>82</v>
      </c>
      <c r="AT121" s="170" t="s">
        <v>73</v>
      </c>
      <c r="AU121" s="170" t="s">
        <v>74</v>
      </c>
      <c r="AY121" s="162" t="s">
        <v>136</v>
      </c>
      <c r="BK121" s="171">
        <f>BK122</f>
        <v>0</v>
      </c>
    </row>
    <row r="122" s="2" customFormat="1" ht="16.5" customHeight="1">
      <c r="A122" s="37"/>
      <c r="B122" s="172"/>
      <c r="C122" s="173" t="s">
        <v>82</v>
      </c>
      <c r="D122" s="173" t="s">
        <v>137</v>
      </c>
      <c r="E122" s="174" t="s">
        <v>364</v>
      </c>
      <c r="F122" s="175" t="s">
        <v>365</v>
      </c>
      <c r="G122" s="176" t="s">
        <v>366</v>
      </c>
      <c r="H122" s="177">
        <v>78</v>
      </c>
      <c r="I122" s="178"/>
      <c r="J122" s="179">
        <f>ROUND(I122*H122,2)</f>
        <v>0</v>
      </c>
      <c r="K122" s="175" t="s">
        <v>1</v>
      </c>
      <c r="L122" s="38"/>
      <c r="M122" s="180" t="s">
        <v>1</v>
      </c>
      <c r="N122" s="181" t="s">
        <v>39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141</v>
      </c>
      <c r="AT122" s="184" t="s">
        <v>137</v>
      </c>
      <c r="AU122" s="184" t="s">
        <v>82</v>
      </c>
      <c r="AY122" s="18" t="s">
        <v>136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82</v>
      </c>
      <c r="BK122" s="185">
        <f>ROUND(I122*H122,2)</f>
        <v>0</v>
      </c>
      <c r="BL122" s="18" t="s">
        <v>141</v>
      </c>
      <c r="BM122" s="184" t="s">
        <v>367</v>
      </c>
    </row>
    <row r="123" s="11" customFormat="1" ht="25.92" customHeight="1">
      <c r="A123" s="11"/>
      <c r="B123" s="161"/>
      <c r="C123" s="11"/>
      <c r="D123" s="162" t="s">
        <v>73</v>
      </c>
      <c r="E123" s="163" t="s">
        <v>368</v>
      </c>
      <c r="F123" s="163" t="s">
        <v>1</v>
      </c>
      <c r="G123" s="11"/>
      <c r="H123" s="11"/>
      <c r="I123" s="164"/>
      <c r="J123" s="165">
        <f>BK123</f>
        <v>0</v>
      </c>
      <c r="K123" s="11"/>
      <c r="L123" s="161"/>
      <c r="M123" s="166"/>
      <c r="N123" s="167"/>
      <c r="O123" s="167"/>
      <c r="P123" s="168">
        <f>P124+SUM(P125:P128)</f>
        <v>0</v>
      </c>
      <c r="Q123" s="167"/>
      <c r="R123" s="168">
        <f>R124+SUM(R125:R128)</f>
        <v>0</v>
      </c>
      <c r="S123" s="167"/>
      <c r="T123" s="169">
        <f>T124+SUM(T125:T128)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2" t="s">
        <v>82</v>
      </c>
      <c r="AT123" s="170" t="s">
        <v>73</v>
      </c>
      <c r="AU123" s="170" t="s">
        <v>74</v>
      </c>
      <c r="AY123" s="162" t="s">
        <v>136</v>
      </c>
      <c r="BK123" s="171">
        <f>BK124+SUM(BK125:BK128)</f>
        <v>0</v>
      </c>
    </row>
    <row r="124" s="2" customFormat="1" ht="24.15" customHeight="1">
      <c r="A124" s="37"/>
      <c r="B124" s="172"/>
      <c r="C124" s="173" t="s">
        <v>84</v>
      </c>
      <c r="D124" s="173" t="s">
        <v>137</v>
      </c>
      <c r="E124" s="174" t="s">
        <v>369</v>
      </c>
      <c r="F124" s="175" t="s">
        <v>370</v>
      </c>
      <c r="G124" s="176" t="s">
        <v>240</v>
      </c>
      <c r="H124" s="177">
        <v>16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82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371</v>
      </c>
    </row>
    <row r="125" s="2" customFormat="1" ht="24.15" customHeight="1">
      <c r="A125" s="37"/>
      <c r="B125" s="172"/>
      <c r="C125" s="173" t="s">
        <v>145</v>
      </c>
      <c r="D125" s="173" t="s">
        <v>137</v>
      </c>
      <c r="E125" s="174" t="s">
        <v>372</v>
      </c>
      <c r="F125" s="175" t="s">
        <v>373</v>
      </c>
      <c r="G125" s="176" t="s">
        <v>152</v>
      </c>
      <c r="H125" s="177">
        <v>1</v>
      </c>
      <c r="I125" s="178"/>
      <c r="J125" s="179">
        <f>ROUND(I125*H125,2)</f>
        <v>0</v>
      </c>
      <c r="K125" s="175" t="s">
        <v>1</v>
      </c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141</v>
      </c>
      <c r="AT125" s="184" t="s">
        <v>137</v>
      </c>
      <c r="AU125" s="184" t="s">
        <v>82</v>
      </c>
      <c r="AY125" s="18" t="s">
        <v>136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141</v>
      </c>
      <c r="BM125" s="184" t="s">
        <v>374</v>
      </c>
    </row>
    <row r="126" s="2" customFormat="1" ht="16.5" customHeight="1">
      <c r="A126" s="37"/>
      <c r="B126" s="172"/>
      <c r="C126" s="173" t="s">
        <v>141</v>
      </c>
      <c r="D126" s="173" t="s">
        <v>137</v>
      </c>
      <c r="E126" s="174" t="s">
        <v>375</v>
      </c>
      <c r="F126" s="175" t="s">
        <v>376</v>
      </c>
      <c r="G126" s="176" t="s">
        <v>191</v>
      </c>
      <c r="H126" s="177">
        <v>0.34999999999999998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377</v>
      </c>
    </row>
    <row r="127" s="2" customFormat="1" ht="16.5" customHeight="1">
      <c r="A127" s="37"/>
      <c r="B127" s="172"/>
      <c r="C127" s="173" t="s">
        <v>153</v>
      </c>
      <c r="D127" s="173" t="s">
        <v>137</v>
      </c>
      <c r="E127" s="174" t="s">
        <v>378</v>
      </c>
      <c r="F127" s="175" t="s">
        <v>379</v>
      </c>
      <c r="G127" s="176" t="s">
        <v>191</v>
      </c>
      <c r="H127" s="177">
        <v>0.59999999999999998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380</v>
      </c>
    </row>
    <row r="128" s="11" customFormat="1" ht="22.8" customHeight="1">
      <c r="A128" s="11"/>
      <c r="B128" s="161"/>
      <c r="C128" s="11"/>
      <c r="D128" s="162" t="s">
        <v>73</v>
      </c>
      <c r="E128" s="204" t="s">
        <v>381</v>
      </c>
      <c r="F128" s="204" t="s">
        <v>1</v>
      </c>
      <c r="G128" s="11"/>
      <c r="H128" s="11"/>
      <c r="I128" s="164"/>
      <c r="J128" s="205">
        <f>BK128</f>
        <v>0</v>
      </c>
      <c r="K128" s="11"/>
      <c r="L128" s="161"/>
      <c r="M128" s="166"/>
      <c r="N128" s="167"/>
      <c r="O128" s="167"/>
      <c r="P128" s="168">
        <f>SUM(P129:P136)</f>
        <v>0</v>
      </c>
      <c r="Q128" s="167"/>
      <c r="R128" s="168">
        <f>SUM(R129:R136)</f>
        <v>0</v>
      </c>
      <c r="S128" s="167"/>
      <c r="T128" s="169">
        <f>SUM(T129:T136)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62" t="s">
        <v>82</v>
      </c>
      <c r="AT128" s="170" t="s">
        <v>73</v>
      </c>
      <c r="AU128" s="170" t="s">
        <v>82</v>
      </c>
      <c r="AY128" s="162" t="s">
        <v>136</v>
      </c>
      <c r="BK128" s="171">
        <f>SUM(BK129:BK136)</f>
        <v>0</v>
      </c>
    </row>
    <row r="129" s="2" customFormat="1" ht="16.5" customHeight="1">
      <c r="A129" s="37"/>
      <c r="B129" s="172"/>
      <c r="C129" s="206" t="s">
        <v>149</v>
      </c>
      <c r="D129" s="206" t="s">
        <v>140</v>
      </c>
      <c r="E129" s="207" t="s">
        <v>382</v>
      </c>
      <c r="F129" s="208" t="s">
        <v>383</v>
      </c>
      <c r="G129" s="209" t="s">
        <v>240</v>
      </c>
      <c r="H129" s="210">
        <v>10</v>
      </c>
      <c r="I129" s="211"/>
      <c r="J129" s="212">
        <f>ROUND(I129*H129,2)</f>
        <v>0</v>
      </c>
      <c r="K129" s="208" t="s">
        <v>1</v>
      </c>
      <c r="L129" s="213"/>
      <c r="M129" s="214" t="s">
        <v>1</v>
      </c>
      <c r="N129" s="215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152</v>
      </c>
      <c r="AT129" s="184" t="s">
        <v>140</v>
      </c>
      <c r="AU129" s="184" t="s">
        <v>84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141</v>
      </c>
      <c r="BM129" s="184" t="s">
        <v>384</v>
      </c>
    </row>
    <row r="130" s="2" customFormat="1" ht="16.5" customHeight="1">
      <c r="A130" s="37"/>
      <c r="B130" s="172"/>
      <c r="C130" s="206" t="s">
        <v>160</v>
      </c>
      <c r="D130" s="206" t="s">
        <v>140</v>
      </c>
      <c r="E130" s="207" t="s">
        <v>385</v>
      </c>
      <c r="F130" s="208" t="s">
        <v>386</v>
      </c>
      <c r="G130" s="209" t="s">
        <v>240</v>
      </c>
      <c r="H130" s="210">
        <v>25</v>
      </c>
      <c r="I130" s="211"/>
      <c r="J130" s="212">
        <f>ROUND(I130*H130,2)</f>
        <v>0</v>
      </c>
      <c r="K130" s="208" t="s">
        <v>1</v>
      </c>
      <c r="L130" s="213"/>
      <c r="M130" s="214" t="s">
        <v>1</v>
      </c>
      <c r="N130" s="215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152</v>
      </c>
      <c r="AT130" s="184" t="s">
        <v>140</v>
      </c>
      <c r="AU130" s="184" t="s">
        <v>84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387</v>
      </c>
    </row>
    <row r="131" s="2" customFormat="1" ht="16.5" customHeight="1">
      <c r="A131" s="37"/>
      <c r="B131" s="172"/>
      <c r="C131" s="206" t="s">
        <v>152</v>
      </c>
      <c r="D131" s="206" t="s">
        <v>140</v>
      </c>
      <c r="E131" s="207" t="s">
        <v>388</v>
      </c>
      <c r="F131" s="208" t="s">
        <v>389</v>
      </c>
      <c r="G131" s="209" t="s">
        <v>240</v>
      </c>
      <c r="H131" s="210">
        <v>16</v>
      </c>
      <c r="I131" s="211"/>
      <c r="J131" s="212">
        <f>ROUND(I131*H131,2)</f>
        <v>0</v>
      </c>
      <c r="K131" s="208" t="s">
        <v>1</v>
      </c>
      <c r="L131" s="213"/>
      <c r="M131" s="214" t="s">
        <v>1</v>
      </c>
      <c r="N131" s="215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152</v>
      </c>
      <c r="AT131" s="184" t="s">
        <v>140</v>
      </c>
      <c r="AU131" s="184" t="s">
        <v>84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390</v>
      </c>
    </row>
    <row r="132" s="2" customFormat="1" ht="21.75" customHeight="1">
      <c r="A132" s="37"/>
      <c r="B132" s="172"/>
      <c r="C132" s="206" t="s">
        <v>167</v>
      </c>
      <c r="D132" s="206" t="s">
        <v>140</v>
      </c>
      <c r="E132" s="207" t="s">
        <v>391</v>
      </c>
      <c r="F132" s="208" t="s">
        <v>392</v>
      </c>
      <c r="G132" s="209" t="s">
        <v>227</v>
      </c>
      <c r="H132" s="210">
        <v>2</v>
      </c>
      <c r="I132" s="211"/>
      <c r="J132" s="212">
        <f>ROUND(I132*H132,2)</f>
        <v>0</v>
      </c>
      <c r="K132" s="208" t="s">
        <v>1</v>
      </c>
      <c r="L132" s="213"/>
      <c r="M132" s="214" t="s">
        <v>1</v>
      </c>
      <c r="N132" s="215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152</v>
      </c>
      <c r="AT132" s="184" t="s">
        <v>140</v>
      </c>
      <c r="AU132" s="184" t="s">
        <v>84</v>
      </c>
      <c r="AY132" s="18" t="s">
        <v>136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141</v>
      </c>
      <c r="BM132" s="184" t="s">
        <v>393</v>
      </c>
    </row>
    <row r="133" s="2" customFormat="1" ht="16.5" customHeight="1">
      <c r="A133" s="37"/>
      <c r="B133" s="172"/>
      <c r="C133" s="206" t="s">
        <v>156</v>
      </c>
      <c r="D133" s="206" t="s">
        <v>140</v>
      </c>
      <c r="E133" s="207" t="s">
        <v>394</v>
      </c>
      <c r="F133" s="208" t="s">
        <v>395</v>
      </c>
      <c r="G133" s="209" t="s">
        <v>191</v>
      </c>
      <c r="H133" s="210">
        <v>0.59999999999999998</v>
      </c>
      <c r="I133" s="211"/>
      <c r="J133" s="212">
        <f>ROUND(I133*H133,2)</f>
        <v>0</v>
      </c>
      <c r="K133" s="208" t="s">
        <v>1</v>
      </c>
      <c r="L133" s="213"/>
      <c r="M133" s="214" t="s">
        <v>1</v>
      </c>
      <c r="N133" s="215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152</v>
      </c>
      <c r="AT133" s="184" t="s">
        <v>140</v>
      </c>
      <c r="AU133" s="184" t="s">
        <v>84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396</v>
      </c>
    </row>
    <row r="134" s="2" customFormat="1" ht="16.5" customHeight="1">
      <c r="A134" s="37"/>
      <c r="B134" s="172"/>
      <c r="C134" s="206" t="s">
        <v>174</v>
      </c>
      <c r="D134" s="206" t="s">
        <v>140</v>
      </c>
      <c r="E134" s="207" t="s">
        <v>397</v>
      </c>
      <c r="F134" s="208" t="s">
        <v>398</v>
      </c>
      <c r="G134" s="209" t="s">
        <v>240</v>
      </c>
      <c r="H134" s="210">
        <v>25</v>
      </c>
      <c r="I134" s="211"/>
      <c r="J134" s="212">
        <f>ROUND(I134*H134,2)</f>
        <v>0</v>
      </c>
      <c r="K134" s="208" t="s">
        <v>1</v>
      </c>
      <c r="L134" s="213"/>
      <c r="M134" s="214" t="s">
        <v>1</v>
      </c>
      <c r="N134" s="215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152</v>
      </c>
      <c r="AT134" s="184" t="s">
        <v>140</v>
      </c>
      <c r="AU134" s="184" t="s">
        <v>84</v>
      </c>
      <c r="AY134" s="18" t="s">
        <v>136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141</v>
      </c>
      <c r="BM134" s="184" t="s">
        <v>399</v>
      </c>
    </row>
    <row r="135" s="2" customFormat="1" ht="16.5" customHeight="1">
      <c r="A135" s="37"/>
      <c r="B135" s="172"/>
      <c r="C135" s="206" t="s">
        <v>8</v>
      </c>
      <c r="D135" s="206" t="s">
        <v>140</v>
      </c>
      <c r="E135" s="207" t="s">
        <v>400</v>
      </c>
      <c r="F135" s="208" t="s">
        <v>401</v>
      </c>
      <c r="G135" s="209" t="s">
        <v>240</v>
      </c>
      <c r="H135" s="210">
        <v>4</v>
      </c>
      <c r="I135" s="211"/>
      <c r="J135" s="212">
        <f>ROUND(I135*H135,2)</f>
        <v>0</v>
      </c>
      <c r="K135" s="208" t="s">
        <v>1</v>
      </c>
      <c r="L135" s="213"/>
      <c r="M135" s="214" t="s">
        <v>1</v>
      </c>
      <c r="N135" s="215" t="s">
        <v>39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152</v>
      </c>
      <c r="AT135" s="184" t="s">
        <v>140</v>
      </c>
      <c r="AU135" s="184" t="s">
        <v>84</v>
      </c>
      <c r="AY135" s="18" t="s">
        <v>136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141</v>
      </c>
      <c r="BM135" s="184" t="s">
        <v>402</v>
      </c>
    </row>
    <row r="136" s="2" customFormat="1" ht="16.5" customHeight="1">
      <c r="A136" s="37"/>
      <c r="B136" s="172"/>
      <c r="C136" s="206" t="s">
        <v>181</v>
      </c>
      <c r="D136" s="206" t="s">
        <v>140</v>
      </c>
      <c r="E136" s="207" t="s">
        <v>403</v>
      </c>
      <c r="F136" s="208" t="s">
        <v>404</v>
      </c>
      <c r="G136" s="209" t="s">
        <v>227</v>
      </c>
      <c r="H136" s="210">
        <v>4</v>
      </c>
      <c r="I136" s="211"/>
      <c r="J136" s="212">
        <f>ROUND(I136*H136,2)</f>
        <v>0</v>
      </c>
      <c r="K136" s="208" t="s">
        <v>1</v>
      </c>
      <c r="L136" s="213"/>
      <c r="M136" s="214" t="s">
        <v>1</v>
      </c>
      <c r="N136" s="215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152</v>
      </c>
      <c r="AT136" s="184" t="s">
        <v>140</v>
      </c>
      <c r="AU136" s="184" t="s">
        <v>84</v>
      </c>
      <c r="AY136" s="18" t="s">
        <v>136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141</v>
      </c>
      <c r="BM136" s="184" t="s">
        <v>405</v>
      </c>
    </row>
    <row r="137" s="11" customFormat="1" ht="25.92" customHeight="1">
      <c r="A137" s="11"/>
      <c r="B137" s="161"/>
      <c r="C137" s="11"/>
      <c r="D137" s="162" t="s">
        <v>73</v>
      </c>
      <c r="E137" s="163" t="s">
        <v>406</v>
      </c>
      <c r="F137" s="163" t="s">
        <v>1</v>
      </c>
      <c r="G137" s="11"/>
      <c r="H137" s="11"/>
      <c r="I137" s="164"/>
      <c r="J137" s="165">
        <f>BK137</f>
        <v>0</v>
      </c>
      <c r="K137" s="11"/>
      <c r="L137" s="161"/>
      <c r="M137" s="166"/>
      <c r="N137" s="167"/>
      <c r="O137" s="167"/>
      <c r="P137" s="168">
        <f>SUM(P138:P142)</f>
        <v>0</v>
      </c>
      <c r="Q137" s="167"/>
      <c r="R137" s="168">
        <f>SUM(R138:R142)</f>
        <v>0</v>
      </c>
      <c r="S137" s="167"/>
      <c r="T137" s="169">
        <f>SUM(T138:T142)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62" t="s">
        <v>82</v>
      </c>
      <c r="AT137" s="170" t="s">
        <v>73</v>
      </c>
      <c r="AU137" s="170" t="s">
        <v>74</v>
      </c>
      <c r="AY137" s="162" t="s">
        <v>136</v>
      </c>
      <c r="BK137" s="171">
        <f>SUM(BK138:BK142)</f>
        <v>0</v>
      </c>
    </row>
    <row r="138" s="2" customFormat="1" ht="16.5" customHeight="1">
      <c r="A138" s="37"/>
      <c r="B138" s="172"/>
      <c r="C138" s="173" t="s">
        <v>163</v>
      </c>
      <c r="D138" s="173" t="s">
        <v>137</v>
      </c>
      <c r="E138" s="174" t="s">
        <v>407</v>
      </c>
      <c r="F138" s="175" t="s">
        <v>408</v>
      </c>
      <c r="G138" s="176" t="s">
        <v>409</v>
      </c>
      <c r="H138" s="177">
        <v>5</v>
      </c>
      <c r="I138" s="178"/>
      <c r="J138" s="179">
        <f>ROUND(I138*H138,2)</f>
        <v>0</v>
      </c>
      <c r="K138" s="175" t="s">
        <v>1</v>
      </c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141</v>
      </c>
      <c r="AT138" s="184" t="s">
        <v>137</v>
      </c>
      <c r="AU138" s="184" t="s">
        <v>82</v>
      </c>
      <c r="AY138" s="18" t="s">
        <v>136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141</v>
      </c>
      <c r="BM138" s="184" t="s">
        <v>410</v>
      </c>
    </row>
    <row r="139" s="2" customFormat="1" ht="16.5" customHeight="1">
      <c r="A139" s="37"/>
      <c r="B139" s="172"/>
      <c r="C139" s="173" t="s">
        <v>188</v>
      </c>
      <c r="D139" s="173" t="s">
        <v>137</v>
      </c>
      <c r="E139" s="174" t="s">
        <v>411</v>
      </c>
      <c r="F139" s="175" t="s">
        <v>412</v>
      </c>
      <c r="G139" s="176" t="s">
        <v>409</v>
      </c>
      <c r="H139" s="177">
        <v>10</v>
      </c>
      <c r="I139" s="178"/>
      <c r="J139" s="179">
        <f>ROUND(I139*H139,2)</f>
        <v>0</v>
      </c>
      <c r="K139" s="175" t="s">
        <v>1</v>
      </c>
      <c r="L139" s="38"/>
      <c r="M139" s="180" t="s">
        <v>1</v>
      </c>
      <c r="N139" s="181" t="s">
        <v>39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141</v>
      </c>
      <c r="AT139" s="184" t="s">
        <v>137</v>
      </c>
      <c r="AU139" s="184" t="s">
        <v>82</v>
      </c>
      <c r="AY139" s="18" t="s">
        <v>136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141</v>
      </c>
      <c r="BM139" s="184" t="s">
        <v>413</v>
      </c>
    </row>
    <row r="140" s="2" customFormat="1" ht="16.5" customHeight="1">
      <c r="A140" s="37"/>
      <c r="B140" s="172"/>
      <c r="C140" s="173" t="s">
        <v>166</v>
      </c>
      <c r="D140" s="173" t="s">
        <v>137</v>
      </c>
      <c r="E140" s="174" t="s">
        <v>414</v>
      </c>
      <c r="F140" s="175" t="s">
        <v>415</v>
      </c>
      <c r="G140" s="176" t="s">
        <v>409</v>
      </c>
      <c r="H140" s="177">
        <v>14</v>
      </c>
      <c r="I140" s="178"/>
      <c r="J140" s="179">
        <f>ROUND(I140*H140,2)</f>
        <v>0</v>
      </c>
      <c r="K140" s="175" t="s">
        <v>1</v>
      </c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82</v>
      </c>
      <c r="AY140" s="18" t="s">
        <v>136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141</v>
      </c>
      <c r="BM140" s="184" t="s">
        <v>416</v>
      </c>
    </row>
    <row r="141" s="2" customFormat="1" ht="16.5" customHeight="1">
      <c r="A141" s="37"/>
      <c r="B141" s="172"/>
      <c r="C141" s="173" t="s">
        <v>196</v>
      </c>
      <c r="D141" s="173" t="s">
        <v>137</v>
      </c>
      <c r="E141" s="174" t="s">
        <v>417</v>
      </c>
      <c r="F141" s="175" t="s">
        <v>418</v>
      </c>
      <c r="G141" s="176" t="s">
        <v>409</v>
      </c>
      <c r="H141" s="177">
        <v>1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419</v>
      </c>
    </row>
    <row r="142" s="2" customFormat="1" ht="16.5" customHeight="1">
      <c r="A142" s="37"/>
      <c r="B142" s="172"/>
      <c r="C142" s="173" t="s">
        <v>170</v>
      </c>
      <c r="D142" s="173" t="s">
        <v>137</v>
      </c>
      <c r="E142" s="174" t="s">
        <v>420</v>
      </c>
      <c r="F142" s="175" t="s">
        <v>421</v>
      </c>
      <c r="G142" s="176" t="s">
        <v>409</v>
      </c>
      <c r="H142" s="177">
        <v>8</v>
      </c>
      <c r="I142" s="178"/>
      <c r="J142" s="179">
        <f>ROUND(I142*H142,2)</f>
        <v>0</v>
      </c>
      <c r="K142" s="175" t="s">
        <v>1</v>
      </c>
      <c r="L142" s="38"/>
      <c r="M142" s="195" t="s">
        <v>1</v>
      </c>
      <c r="N142" s="196" t="s">
        <v>39</v>
      </c>
      <c r="O142" s="197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422</v>
      </c>
    </row>
    <row r="143" s="2" customFormat="1" ht="6.96" customHeight="1">
      <c r="A143" s="37"/>
      <c r="B143" s="59"/>
      <c r="C143" s="60"/>
      <c r="D143" s="60"/>
      <c r="E143" s="60"/>
      <c r="F143" s="60"/>
      <c r="G143" s="60"/>
      <c r="H143" s="60"/>
      <c r="I143" s="60"/>
      <c r="J143" s="60"/>
      <c r="K143" s="60"/>
      <c r="L143" s="38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1" customFormat="1" ht="12" customHeight="1">
      <c r="B8" s="21"/>
      <c r="D8" s="31" t="s">
        <v>110</v>
      </c>
      <c r="L8" s="21"/>
    </row>
    <row r="9" hidden="1" s="2" customFormat="1" ht="16.5" customHeight="1">
      <c r="A9" s="37"/>
      <c r="B9" s="38"/>
      <c r="C9" s="37"/>
      <c r="D9" s="37"/>
      <c r="E9" s="128" t="s">
        <v>423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38"/>
      <c r="C10" s="37"/>
      <c r="D10" s="31" t="s">
        <v>424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38"/>
      <c r="C11" s="37"/>
      <c r="D11" s="37"/>
      <c r="E11" s="66" t="s">
        <v>425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31" t="s">
        <v>22</v>
      </c>
      <c r="J14" s="68" t="str">
        <f>'Rekapitulace stavby'!AN8</f>
        <v>30. 5. 2024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hidden="1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38"/>
      <c r="C32" s="37"/>
      <c r="D32" s="132" t="s">
        <v>34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7"/>
      <c r="F34" s="42" t="s">
        <v>36</v>
      </c>
      <c r="G34" s="37"/>
      <c r="H34" s="37"/>
      <c r="I34" s="42" t="s">
        <v>35</v>
      </c>
      <c r="J34" s="42" t="s">
        <v>37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133" t="s">
        <v>38</v>
      </c>
      <c r="E35" s="31" t="s">
        <v>39</v>
      </c>
      <c r="F35" s="134">
        <f>ROUND((SUM(BE123:BE144)),  2)</f>
        <v>0</v>
      </c>
      <c r="G35" s="37"/>
      <c r="H35" s="37"/>
      <c r="I35" s="135">
        <v>0.20999999999999999</v>
      </c>
      <c r="J35" s="134">
        <f>ROUND(((SUM(BE123:BE144))*I35),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40</v>
      </c>
      <c r="F36" s="134">
        <f>ROUND((SUM(BF123:BF144)),  2)</f>
        <v>0</v>
      </c>
      <c r="G36" s="37"/>
      <c r="H36" s="37"/>
      <c r="I36" s="135">
        <v>0.12</v>
      </c>
      <c r="J36" s="134">
        <f>ROUND(((SUM(BF123:BF144))*I36),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41</v>
      </c>
      <c r="F37" s="134">
        <f>ROUND((SUM(BG123:BG144)),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42</v>
      </c>
      <c r="F38" s="134">
        <f>ROUND((SUM(BH123:BH144)),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43</v>
      </c>
      <c r="F39" s="134">
        <f>ROUND((SUM(BI123:BI144)),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38"/>
      <c r="C41" s="136"/>
      <c r="D41" s="137" t="s">
        <v>44</v>
      </c>
      <c r="E41" s="80"/>
      <c r="F41" s="80"/>
      <c r="G41" s="138" t="s">
        <v>45</v>
      </c>
      <c r="H41" s="139" t="s">
        <v>46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110</v>
      </c>
      <c r="L86" s="21"/>
    </row>
    <row r="87" s="2" customFormat="1" ht="16.5" customHeight="1">
      <c r="A87" s="37"/>
      <c r="B87" s="38"/>
      <c r="C87" s="37"/>
      <c r="D87" s="37"/>
      <c r="E87" s="128" t="s">
        <v>423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424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01 - přípojka SLP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30. 5. 2024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30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32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113</v>
      </c>
      <c r="D96" s="136"/>
      <c r="E96" s="136"/>
      <c r="F96" s="136"/>
      <c r="G96" s="136"/>
      <c r="H96" s="136"/>
      <c r="I96" s="136"/>
      <c r="J96" s="145" t="s">
        <v>114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115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116</v>
      </c>
    </row>
    <row r="99" s="9" customFormat="1" ht="24.96" customHeight="1">
      <c r="A99" s="9"/>
      <c r="B99" s="147"/>
      <c r="C99" s="9"/>
      <c r="D99" s="148" t="s">
        <v>360</v>
      </c>
      <c r="E99" s="149"/>
      <c r="F99" s="149"/>
      <c r="G99" s="149"/>
      <c r="H99" s="149"/>
      <c r="I99" s="149"/>
      <c r="J99" s="150">
        <f>J125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7"/>
      <c r="C100" s="9"/>
      <c r="D100" s="148" t="s">
        <v>360</v>
      </c>
      <c r="E100" s="149"/>
      <c r="F100" s="149"/>
      <c r="G100" s="149"/>
      <c r="H100" s="149"/>
      <c r="I100" s="149"/>
      <c r="J100" s="150">
        <f>J129</f>
        <v>0</v>
      </c>
      <c r="K100" s="9"/>
      <c r="L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7"/>
      <c r="C101" s="9"/>
      <c r="D101" s="148" t="s">
        <v>360</v>
      </c>
      <c r="E101" s="149"/>
      <c r="F101" s="149"/>
      <c r="G101" s="149"/>
      <c r="H101" s="149"/>
      <c r="I101" s="149"/>
      <c r="J101" s="150">
        <f>J138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8" t="str">
        <f>E7</f>
        <v>Dobrošov Kiosek - zpevněné plochy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110</v>
      </c>
      <c r="L112" s="21"/>
    </row>
    <row r="113" s="2" customFormat="1" ht="16.5" customHeight="1">
      <c r="A113" s="37"/>
      <c r="B113" s="38"/>
      <c r="C113" s="37"/>
      <c r="D113" s="37"/>
      <c r="E113" s="128" t="s">
        <v>423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424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01 - přípojka SLP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F14</f>
        <v xml:space="preserve"> </v>
      </c>
      <c r="G117" s="37"/>
      <c r="H117" s="37"/>
      <c r="I117" s="31" t="s">
        <v>22</v>
      </c>
      <c r="J117" s="68" t="str">
        <f>IF(J14="","",J14)</f>
        <v>30. 5. 2024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E17</f>
        <v xml:space="preserve"> </v>
      </c>
      <c r="G119" s="37"/>
      <c r="H119" s="37"/>
      <c r="I119" s="31" t="s">
        <v>30</v>
      </c>
      <c r="J119" s="35" t="str">
        <f>E23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IF(E20="","",E20)</f>
        <v>Vyplň údaj</v>
      </c>
      <c r="G120" s="37"/>
      <c r="H120" s="37"/>
      <c r="I120" s="31" t="s">
        <v>32</v>
      </c>
      <c r="J120" s="35" t="str">
        <f>E26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51"/>
      <c r="B122" s="152"/>
      <c r="C122" s="153" t="s">
        <v>122</v>
      </c>
      <c r="D122" s="154" t="s">
        <v>59</v>
      </c>
      <c r="E122" s="154" t="s">
        <v>55</v>
      </c>
      <c r="F122" s="154" t="s">
        <v>56</v>
      </c>
      <c r="G122" s="154" t="s">
        <v>123</v>
      </c>
      <c r="H122" s="154" t="s">
        <v>124</v>
      </c>
      <c r="I122" s="154" t="s">
        <v>125</v>
      </c>
      <c r="J122" s="154" t="s">
        <v>114</v>
      </c>
      <c r="K122" s="155" t="s">
        <v>126</v>
      </c>
      <c r="L122" s="156"/>
      <c r="M122" s="85" t="s">
        <v>1</v>
      </c>
      <c r="N122" s="86" t="s">
        <v>38</v>
      </c>
      <c r="O122" s="86" t="s">
        <v>127</v>
      </c>
      <c r="P122" s="86" t="s">
        <v>128</v>
      </c>
      <c r="Q122" s="86" t="s">
        <v>129</v>
      </c>
      <c r="R122" s="86" t="s">
        <v>130</v>
      </c>
      <c r="S122" s="86" t="s">
        <v>131</v>
      </c>
      <c r="T122" s="87" t="s">
        <v>132</v>
      </c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</row>
    <row r="123" s="2" customFormat="1" ht="22.8" customHeight="1">
      <c r="A123" s="37"/>
      <c r="B123" s="38"/>
      <c r="C123" s="92" t="s">
        <v>133</v>
      </c>
      <c r="D123" s="37"/>
      <c r="E123" s="37"/>
      <c r="F123" s="37"/>
      <c r="G123" s="37"/>
      <c r="H123" s="37"/>
      <c r="I123" s="37"/>
      <c r="J123" s="157">
        <f>BK123</f>
        <v>0</v>
      </c>
      <c r="K123" s="37"/>
      <c r="L123" s="38"/>
      <c r="M123" s="88"/>
      <c r="N123" s="72"/>
      <c r="O123" s="89"/>
      <c r="P123" s="158">
        <f>P124+P125+P129+P138</f>
        <v>0</v>
      </c>
      <c r="Q123" s="89"/>
      <c r="R123" s="158">
        <f>R124+R125+R129+R138</f>
        <v>0</v>
      </c>
      <c r="S123" s="89"/>
      <c r="T123" s="159">
        <f>T124+T125+T129+T138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73</v>
      </c>
      <c r="AU123" s="18" t="s">
        <v>116</v>
      </c>
      <c r="BK123" s="160">
        <f>BK124+BK125+BK129+BK138</f>
        <v>0</v>
      </c>
    </row>
    <row r="124" s="2" customFormat="1" ht="16.5" customHeight="1">
      <c r="A124" s="37"/>
      <c r="B124" s="172"/>
      <c r="C124" s="173" t="s">
        <v>82</v>
      </c>
      <c r="D124" s="173" t="s">
        <v>137</v>
      </c>
      <c r="E124" s="174" t="s">
        <v>426</v>
      </c>
      <c r="F124" s="175" t="s">
        <v>427</v>
      </c>
      <c r="G124" s="176" t="s">
        <v>366</v>
      </c>
      <c r="H124" s="177">
        <v>70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74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84</v>
      </c>
    </row>
    <row r="125" s="11" customFormat="1" ht="25.92" customHeight="1">
      <c r="A125" s="11"/>
      <c r="B125" s="161"/>
      <c r="C125" s="11"/>
      <c r="D125" s="162" t="s">
        <v>73</v>
      </c>
      <c r="E125" s="163" t="s">
        <v>368</v>
      </c>
      <c r="F125" s="163" t="s">
        <v>1</v>
      </c>
      <c r="G125" s="11"/>
      <c r="H125" s="11"/>
      <c r="I125" s="164"/>
      <c r="J125" s="165">
        <f>BK125</f>
        <v>0</v>
      </c>
      <c r="K125" s="11"/>
      <c r="L125" s="161"/>
      <c r="M125" s="166"/>
      <c r="N125" s="167"/>
      <c r="O125" s="167"/>
      <c r="P125" s="168">
        <f>SUM(P126:P128)</f>
        <v>0</v>
      </c>
      <c r="Q125" s="167"/>
      <c r="R125" s="168">
        <f>SUM(R126:R128)</f>
        <v>0</v>
      </c>
      <c r="S125" s="167"/>
      <c r="T125" s="169">
        <f>SUM(T126:T128)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2" t="s">
        <v>82</v>
      </c>
      <c r="AT125" s="170" t="s">
        <v>73</v>
      </c>
      <c r="AU125" s="170" t="s">
        <v>74</v>
      </c>
      <c r="AY125" s="162" t="s">
        <v>136</v>
      </c>
      <c r="BK125" s="171">
        <f>SUM(BK126:BK128)</f>
        <v>0</v>
      </c>
    </row>
    <row r="126" s="2" customFormat="1" ht="24.15" customHeight="1">
      <c r="A126" s="37"/>
      <c r="B126" s="172"/>
      <c r="C126" s="173" t="s">
        <v>84</v>
      </c>
      <c r="D126" s="173" t="s">
        <v>137</v>
      </c>
      <c r="E126" s="174" t="s">
        <v>428</v>
      </c>
      <c r="F126" s="175" t="s">
        <v>429</v>
      </c>
      <c r="G126" s="176" t="s">
        <v>240</v>
      </c>
      <c r="H126" s="177">
        <v>35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141</v>
      </c>
    </row>
    <row r="127" s="2" customFormat="1" ht="16.5" customHeight="1">
      <c r="A127" s="37"/>
      <c r="B127" s="172"/>
      <c r="C127" s="173" t="s">
        <v>145</v>
      </c>
      <c r="D127" s="173" t="s">
        <v>137</v>
      </c>
      <c r="E127" s="174" t="s">
        <v>378</v>
      </c>
      <c r="F127" s="175" t="s">
        <v>379</v>
      </c>
      <c r="G127" s="176" t="s">
        <v>191</v>
      </c>
      <c r="H127" s="177">
        <v>1.8999999999999999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149</v>
      </c>
    </row>
    <row r="128" s="2" customFormat="1" ht="24.15" customHeight="1">
      <c r="A128" s="37"/>
      <c r="B128" s="172"/>
      <c r="C128" s="173" t="s">
        <v>141</v>
      </c>
      <c r="D128" s="173" t="s">
        <v>137</v>
      </c>
      <c r="E128" s="174" t="s">
        <v>430</v>
      </c>
      <c r="F128" s="175" t="s">
        <v>431</v>
      </c>
      <c r="G128" s="176" t="s">
        <v>282</v>
      </c>
      <c r="H128" s="177">
        <v>1</v>
      </c>
      <c r="I128" s="178"/>
      <c r="J128" s="179">
        <f>ROUND(I128*H128,2)</f>
        <v>0</v>
      </c>
      <c r="K128" s="175" t="s">
        <v>1</v>
      </c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141</v>
      </c>
      <c r="AT128" s="184" t="s">
        <v>137</v>
      </c>
      <c r="AU128" s="184" t="s">
        <v>82</v>
      </c>
      <c r="AY128" s="18" t="s">
        <v>136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141</v>
      </c>
      <c r="BM128" s="184" t="s">
        <v>432</v>
      </c>
    </row>
    <row r="129" s="11" customFormat="1" ht="25.92" customHeight="1">
      <c r="A129" s="11"/>
      <c r="B129" s="161"/>
      <c r="C129" s="11"/>
      <c r="D129" s="162" t="s">
        <v>73</v>
      </c>
      <c r="E129" s="163" t="s">
        <v>368</v>
      </c>
      <c r="F129" s="163" t="s">
        <v>1</v>
      </c>
      <c r="G129" s="11"/>
      <c r="H129" s="11"/>
      <c r="I129" s="164"/>
      <c r="J129" s="165">
        <f>BK129</f>
        <v>0</v>
      </c>
      <c r="K129" s="11"/>
      <c r="L129" s="161"/>
      <c r="M129" s="166"/>
      <c r="N129" s="167"/>
      <c r="O129" s="167"/>
      <c r="P129" s="168">
        <f>SUM(P130:P137)</f>
        <v>0</v>
      </c>
      <c r="Q129" s="167"/>
      <c r="R129" s="168">
        <f>SUM(R130:R137)</f>
        <v>0</v>
      </c>
      <c r="S129" s="167"/>
      <c r="T129" s="169">
        <f>SUM(T130:T137)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62" t="s">
        <v>82</v>
      </c>
      <c r="AT129" s="170" t="s">
        <v>73</v>
      </c>
      <c r="AU129" s="170" t="s">
        <v>74</v>
      </c>
      <c r="AY129" s="162" t="s">
        <v>136</v>
      </c>
      <c r="BK129" s="171">
        <f>SUM(BK130:BK137)</f>
        <v>0</v>
      </c>
    </row>
    <row r="130" s="2" customFormat="1" ht="16.5" customHeight="1">
      <c r="A130" s="37"/>
      <c r="B130" s="172"/>
      <c r="C130" s="206" t="s">
        <v>153</v>
      </c>
      <c r="D130" s="206" t="s">
        <v>140</v>
      </c>
      <c r="E130" s="207" t="s">
        <v>433</v>
      </c>
      <c r="F130" s="208" t="s">
        <v>434</v>
      </c>
      <c r="G130" s="209" t="s">
        <v>240</v>
      </c>
      <c r="H130" s="210">
        <v>35</v>
      </c>
      <c r="I130" s="211"/>
      <c r="J130" s="212">
        <f>ROUND(I130*H130,2)</f>
        <v>0</v>
      </c>
      <c r="K130" s="208" t="s">
        <v>1</v>
      </c>
      <c r="L130" s="213"/>
      <c r="M130" s="214" t="s">
        <v>1</v>
      </c>
      <c r="N130" s="215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152</v>
      </c>
      <c r="AT130" s="184" t="s">
        <v>140</v>
      </c>
      <c r="AU130" s="184" t="s">
        <v>82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152</v>
      </c>
    </row>
    <row r="131" s="2" customFormat="1" ht="16.5" customHeight="1">
      <c r="A131" s="37"/>
      <c r="B131" s="172"/>
      <c r="C131" s="206" t="s">
        <v>149</v>
      </c>
      <c r="D131" s="206" t="s">
        <v>140</v>
      </c>
      <c r="E131" s="207" t="s">
        <v>382</v>
      </c>
      <c r="F131" s="208" t="s">
        <v>435</v>
      </c>
      <c r="G131" s="209" t="s">
        <v>240</v>
      </c>
      <c r="H131" s="210">
        <v>70</v>
      </c>
      <c r="I131" s="211"/>
      <c r="J131" s="212">
        <f>ROUND(I131*H131,2)</f>
        <v>0</v>
      </c>
      <c r="K131" s="208" t="s">
        <v>1</v>
      </c>
      <c r="L131" s="213"/>
      <c r="M131" s="214" t="s">
        <v>1</v>
      </c>
      <c r="N131" s="215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152</v>
      </c>
      <c r="AT131" s="184" t="s">
        <v>140</v>
      </c>
      <c r="AU131" s="184" t="s">
        <v>82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156</v>
      </c>
    </row>
    <row r="132" s="12" customFormat="1">
      <c r="A132" s="12"/>
      <c r="B132" s="186"/>
      <c r="C132" s="12"/>
      <c r="D132" s="187" t="s">
        <v>259</v>
      </c>
      <c r="E132" s="12"/>
      <c r="F132" s="189" t="s">
        <v>436</v>
      </c>
      <c r="G132" s="12"/>
      <c r="H132" s="190">
        <v>70</v>
      </c>
      <c r="I132" s="191"/>
      <c r="J132" s="12"/>
      <c r="K132" s="12"/>
      <c r="L132" s="186"/>
      <c r="M132" s="192"/>
      <c r="N132" s="193"/>
      <c r="O132" s="193"/>
      <c r="P132" s="193"/>
      <c r="Q132" s="193"/>
      <c r="R132" s="193"/>
      <c r="S132" s="193"/>
      <c r="T132" s="19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8" t="s">
        <v>259</v>
      </c>
      <c r="AU132" s="188" t="s">
        <v>82</v>
      </c>
      <c r="AV132" s="12" t="s">
        <v>84</v>
      </c>
      <c r="AW132" s="12" t="s">
        <v>3</v>
      </c>
      <c r="AX132" s="12" t="s">
        <v>82</v>
      </c>
      <c r="AY132" s="188" t="s">
        <v>136</v>
      </c>
    </row>
    <row r="133" s="2" customFormat="1" ht="16.5" customHeight="1">
      <c r="A133" s="37"/>
      <c r="B133" s="172"/>
      <c r="C133" s="206" t="s">
        <v>160</v>
      </c>
      <c r="D133" s="206" t="s">
        <v>140</v>
      </c>
      <c r="E133" s="207" t="s">
        <v>437</v>
      </c>
      <c r="F133" s="208" t="s">
        <v>438</v>
      </c>
      <c r="G133" s="209" t="s">
        <v>240</v>
      </c>
      <c r="H133" s="210">
        <v>50</v>
      </c>
      <c r="I133" s="211"/>
      <c r="J133" s="212">
        <f>ROUND(I133*H133,2)</f>
        <v>0</v>
      </c>
      <c r="K133" s="208" t="s">
        <v>1</v>
      </c>
      <c r="L133" s="213"/>
      <c r="M133" s="214" t="s">
        <v>1</v>
      </c>
      <c r="N133" s="215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152</v>
      </c>
      <c r="AT133" s="184" t="s">
        <v>140</v>
      </c>
      <c r="AU133" s="184" t="s">
        <v>82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8</v>
      </c>
    </row>
    <row r="134" s="12" customFormat="1">
      <c r="A134" s="12"/>
      <c r="B134" s="186"/>
      <c r="C134" s="12"/>
      <c r="D134" s="187" t="s">
        <v>259</v>
      </c>
      <c r="E134" s="188" t="s">
        <v>1</v>
      </c>
      <c r="F134" s="189" t="s">
        <v>439</v>
      </c>
      <c r="G134" s="12"/>
      <c r="H134" s="190">
        <v>35</v>
      </c>
      <c r="I134" s="191"/>
      <c r="J134" s="12"/>
      <c r="K134" s="12"/>
      <c r="L134" s="186"/>
      <c r="M134" s="192"/>
      <c r="N134" s="193"/>
      <c r="O134" s="193"/>
      <c r="P134" s="193"/>
      <c r="Q134" s="193"/>
      <c r="R134" s="193"/>
      <c r="S134" s="193"/>
      <c r="T134" s="19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8" t="s">
        <v>259</v>
      </c>
      <c r="AU134" s="188" t="s">
        <v>82</v>
      </c>
      <c r="AV134" s="12" t="s">
        <v>84</v>
      </c>
      <c r="AW134" s="12" t="s">
        <v>31</v>
      </c>
      <c r="AX134" s="12" t="s">
        <v>74</v>
      </c>
      <c r="AY134" s="188" t="s">
        <v>136</v>
      </c>
    </row>
    <row r="135" s="12" customFormat="1">
      <c r="A135" s="12"/>
      <c r="B135" s="186"/>
      <c r="C135" s="12"/>
      <c r="D135" s="187" t="s">
        <v>259</v>
      </c>
      <c r="E135" s="188" t="s">
        <v>1</v>
      </c>
      <c r="F135" s="189" t="s">
        <v>440</v>
      </c>
      <c r="G135" s="12"/>
      <c r="H135" s="190">
        <v>15</v>
      </c>
      <c r="I135" s="191"/>
      <c r="J135" s="12"/>
      <c r="K135" s="12"/>
      <c r="L135" s="186"/>
      <c r="M135" s="192"/>
      <c r="N135" s="193"/>
      <c r="O135" s="193"/>
      <c r="P135" s="193"/>
      <c r="Q135" s="193"/>
      <c r="R135" s="193"/>
      <c r="S135" s="193"/>
      <c r="T135" s="19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188" t="s">
        <v>259</v>
      </c>
      <c r="AU135" s="188" t="s">
        <v>82</v>
      </c>
      <c r="AV135" s="12" t="s">
        <v>84</v>
      </c>
      <c r="AW135" s="12" t="s">
        <v>31</v>
      </c>
      <c r="AX135" s="12" t="s">
        <v>74</v>
      </c>
      <c r="AY135" s="188" t="s">
        <v>136</v>
      </c>
    </row>
    <row r="136" s="14" customFormat="1">
      <c r="A136" s="14"/>
      <c r="B136" s="216"/>
      <c r="C136" s="14"/>
      <c r="D136" s="187" t="s">
        <v>259</v>
      </c>
      <c r="E136" s="217" t="s">
        <v>1</v>
      </c>
      <c r="F136" s="218" t="s">
        <v>441</v>
      </c>
      <c r="G136" s="14"/>
      <c r="H136" s="219">
        <v>50</v>
      </c>
      <c r="I136" s="220"/>
      <c r="J136" s="14"/>
      <c r="K136" s="14"/>
      <c r="L136" s="216"/>
      <c r="M136" s="221"/>
      <c r="N136" s="222"/>
      <c r="O136" s="222"/>
      <c r="P136" s="222"/>
      <c r="Q136" s="222"/>
      <c r="R136" s="222"/>
      <c r="S136" s="222"/>
      <c r="T136" s="22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7" t="s">
        <v>259</v>
      </c>
      <c r="AU136" s="217" t="s">
        <v>82</v>
      </c>
      <c r="AV136" s="14" t="s">
        <v>141</v>
      </c>
      <c r="AW136" s="14" t="s">
        <v>31</v>
      </c>
      <c r="AX136" s="14" t="s">
        <v>82</v>
      </c>
      <c r="AY136" s="217" t="s">
        <v>136</v>
      </c>
    </row>
    <row r="137" s="2" customFormat="1" ht="16.5" customHeight="1">
      <c r="A137" s="37"/>
      <c r="B137" s="172"/>
      <c r="C137" s="206" t="s">
        <v>152</v>
      </c>
      <c r="D137" s="206" t="s">
        <v>140</v>
      </c>
      <c r="E137" s="207" t="s">
        <v>442</v>
      </c>
      <c r="F137" s="208" t="s">
        <v>443</v>
      </c>
      <c r="G137" s="209" t="s">
        <v>191</v>
      </c>
      <c r="H137" s="210">
        <v>1.8999999999999999</v>
      </c>
      <c r="I137" s="211"/>
      <c r="J137" s="212">
        <f>ROUND(I137*H137,2)</f>
        <v>0</v>
      </c>
      <c r="K137" s="208" t="s">
        <v>1</v>
      </c>
      <c r="L137" s="213"/>
      <c r="M137" s="214" t="s">
        <v>1</v>
      </c>
      <c r="N137" s="215" t="s">
        <v>39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152</v>
      </c>
      <c r="AT137" s="184" t="s">
        <v>140</v>
      </c>
      <c r="AU137" s="184" t="s">
        <v>82</v>
      </c>
      <c r="AY137" s="18" t="s">
        <v>136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141</v>
      </c>
      <c r="BM137" s="184" t="s">
        <v>163</v>
      </c>
    </row>
    <row r="138" s="11" customFormat="1" ht="25.92" customHeight="1">
      <c r="A138" s="11"/>
      <c r="B138" s="161"/>
      <c r="C138" s="11"/>
      <c r="D138" s="162" t="s">
        <v>73</v>
      </c>
      <c r="E138" s="163" t="s">
        <v>368</v>
      </c>
      <c r="F138" s="163" t="s">
        <v>1</v>
      </c>
      <c r="G138" s="11"/>
      <c r="H138" s="11"/>
      <c r="I138" s="164"/>
      <c r="J138" s="165">
        <f>BK138</f>
        <v>0</v>
      </c>
      <c r="K138" s="11"/>
      <c r="L138" s="161"/>
      <c r="M138" s="166"/>
      <c r="N138" s="167"/>
      <c r="O138" s="167"/>
      <c r="P138" s="168">
        <f>SUM(P139:P144)</f>
        <v>0</v>
      </c>
      <c r="Q138" s="167"/>
      <c r="R138" s="168">
        <f>SUM(R139:R144)</f>
        <v>0</v>
      </c>
      <c r="S138" s="167"/>
      <c r="T138" s="169">
        <f>SUM(T139:T144)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62" t="s">
        <v>82</v>
      </c>
      <c r="AT138" s="170" t="s">
        <v>73</v>
      </c>
      <c r="AU138" s="170" t="s">
        <v>74</v>
      </c>
      <c r="AY138" s="162" t="s">
        <v>136</v>
      </c>
      <c r="BK138" s="171">
        <f>SUM(BK139:BK144)</f>
        <v>0</v>
      </c>
    </row>
    <row r="139" s="2" customFormat="1" ht="24.15" customHeight="1">
      <c r="A139" s="37"/>
      <c r="B139" s="172"/>
      <c r="C139" s="173" t="s">
        <v>167</v>
      </c>
      <c r="D139" s="173" t="s">
        <v>137</v>
      </c>
      <c r="E139" s="174" t="s">
        <v>444</v>
      </c>
      <c r="F139" s="175" t="s">
        <v>445</v>
      </c>
      <c r="G139" s="176" t="s">
        <v>357</v>
      </c>
      <c r="H139" s="177">
        <v>1</v>
      </c>
      <c r="I139" s="178"/>
      <c r="J139" s="179">
        <f>ROUND(I139*H139,2)</f>
        <v>0</v>
      </c>
      <c r="K139" s="175" t="s">
        <v>1</v>
      </c>
      <c r="L139" s="38"/>
      <c r="M139" s="180" t="s">
        <v>1</v>
      </c>
      <c r="N139" s="181" t="s">
        <v>39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141</v>
      </c>
      <c r="AT139" s="184" t="s">
        <v>137</v>
      </c>
      <c r="AU139" s="184" t="s">
        <v>82</v>
      </c>
      <c r="AY139" s="18" t="s">
        <v>136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141</v>
      </c>
      <c r="BM139" s="184" t="s">
        <v>166</v>
      </c>
    </row>
    <row r="140" s="2" customFormat="1" ht="16.5" customHeight="1">
      <c r="A140" s="37"/>
      <c r="B140" s="172"/>
      <c r="C140" s="173" t="s">
        <v>156</v>
      </c>
      <c r="D140" s="173" t="s">
        <v>137</v>
      </c>
      <c r="E140" s="174" t="s">
        <v>407</v>
      </c>
      <c r="F140" s="175" t="s">
        <v>408</v>
      </c>
      <c r="G140" s="176" t="s">
        <v>409</v>
      </c>
      <c r="H140" s="177">
        <v>1</v>
      </c>
      <c r="I140" s="178"/>
      <c r="J140" s="179">
        <f>ROUND(I140*H140,2)</f>
        <v>0</v>
      </c>
      <c r="K140" s="175" t="s">
        <v>1</v>
      </c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82</v>
      </c>
      <c r="AY140" s="18" t="s">
        <v>136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141</v>
      </c>
      <c r="BM140" s="184" t="s">
        <v>170</v>
      </c>
    </row>
    <row r="141" s="2" customFormat="1" ht="16.5" customHeight="1">
      <c r="A141" s="37"/>
      <c r="B141" s="172"/>
      <c r="C141" s="173" t="s">
        <v>174</v>
      </c>
      <c r="D141" s="173" t="s">
        <v>137</v>
      </c>
      <c r="E141" s="174" t="s">
        <v>446</v>
      </c>
      <c r="F141" s="175" t="s">
        <v>447</v>
      </c>
      <c r="G141" s="176" t="s">
        <v>409</v>
      </c>
      <c r="H141" s="177">
        <v>8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173</v>
      </c>
    </row>
    <row r="142" s="2" customFormat="1" ht="16.5" customHeight="1">
      <c r="A142" s="37"/>
      <c r="B142" s="172"/>
      <c r="C142" s="173" t="s">
        <v>8</v>
      </c>
      <c r="D142" s="173" t="s">
        <v>137</v>
      </c>
      <c r="E142" s="174" t="s">
        <v>414</v>
      </c>
      <c r="F142" s="175" t="s">
        <v>415</v>
      </c>
      <c r="G142" s="176" t="s">
        <v>409</v>
      </c>
      <c r="H142" s="177">
        <v>6</v>
      </c>
      <c r="I142" s="178"/>
      <c r="J142" s="179">
        <f>ROUND(I142*H142,2)</f>
        <v>0</v>
      </c>
      <c r="K142" s="175" t="s">
        <v>1</v>
      </c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177</v>
      </c>
    </row>
    <row r="143" s="2" customFormat="1" ht="16.5" customHeight="1">
      <c r="A143" s="37"/>
      <c r="B143" s="172"/>
      <c r="C143" s="173" t="s">
        <v>181</v>
      </c>
      <c r="D143" s="173" t="s">
        <v>137</v>
      </c>
      <c r="E143" s="174" t="s">
        <v>417</v>
      </c>
      <c r="F143" s="175" t="s">
        <v>418</v>
      </c>
      <c r="G143" s="176" t="s">
        <v>409</v>
      </c>
      <c r="H143" s="177">
        <v>1</v>
      </c>
      <c r="I143" s="178"/>
      <c r="J143" s="179">
        <f>ROUND(I143*H143,2)</f>
        <v>0</v>
      </c>
      <c r="K143" s="175" t="s">
        <v>1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82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180</v>
      </c>
    </row>
    <row r="144" s="2" customFormat="1" ht="16.5" customHeight="1">
      <c r="A144" s="37"/>
      <c r="B144" s="172"/>
      <c r="C144" s="173" t="s">
        <v>163</v>
      </c>
      <c r="D144" s="173" t="s">
        <v>137</v>
      </c>
      <c r="E144" s="174" t="s">
        <v>448</v>
      </c>
      <c r="F144" s="175" t="s">
        <v>449</v>
      </c>
      <c r="G144" s="176" t="s">
        <v>409</v>
      </c>
      <c r="H144" s="177">
        <v>1</v>
      </c>
      <c r="I144" s="178"/>
      <c r="J144" s="179">
        <f>ROUND(I144*H144,2)</f>
        <v>0</v>
      </c>
      <c r="K144" s="175" t="s">
        <v>1</v>
      </c>
      <c r="L144" s="38"/>
      <c r="M144" s="195" t="s">
        <v>1</v>
      </c>
      <c r="N144" s="196" t="s">
        <v>39</v>
      </c>
      <c r="O144" s="197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141</v>
      </c>
      <c r="AT144" s="184" t="s">
        <v>137</v>
      </c>
      <c r="AU144" s="184" t="s">
        <v>82</v>
      </c>
      <c r="AY144" s="18" t="s">
        <v>136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141</v>
      </c>
      <c r="BM144" s="184" t="s">
        <v>184</v>
      </c>
    </row>
    <row r="145" s="2" customFormat="1" ht="6.96" customHeight="1">
      <c r="A145" s="37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38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autoFilter ref="C122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1" customFormat="1" ht="12" customHeight="1">
      <c r="B8" s="21"/>
      <c r="D8" s="31" t="s">
        <v>110</v>
      </c>
      <c r="L8" s="21"/>
    </row>
    <row r="9" hidden="1" s="2" customFormat="1" ht="16.5" customHeight="1">
      <c r="A9" s="37"/>
      <c r="B9" s="38"/>
      <c r="C9" s="37"/>
      <c r="D9" s="37"/>
      <c r="E9" s="128" t="s">
        <v>423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38"/>
      <c r="C10" s="37"/>
      <c r="D10" s="31" t="s">
        <v>424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38"/>
      <c r="C11" s="37"/>
      <c r="D11" s="37"/>
      <c r="E11" s="66" t="s">
        <v>450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20</v>
      </c>
      <c r="E14" s="37"/>
      <c r="F14" s="26" t="s">
        <v>26</v>
      </c>
      <c r="G14" s="37"/>
      <c r="H14" s="37"/>
      <c r="I14" s="31" t="s">
        <v>22</v>
      </c>
      <c r="J14" s="68" t="str">
        <f>'Rekapitulace stavby'!AN8</f>
        <v>30. 5. 2024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tr">
        <f>IF('Rekapitulace stavby'!AN10="","",'Rekapitulace stavby'!AN10)</f>
        <v/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38"/>
      <c r="C17" s="37"/>
      <c r="D17" s="37"/>
      <c r="E17" s="26" t="str">
        <f>IF('Rekapitulace stavby'!E11="","",'Rekapitulace stavby'!E11)</f>
        <v xml:space="preserve"> </v>
      </c>
      <c r="F17" s="37"/>
      <c r="G17" s="37"/>
      <c r="H17" s="37"/>
      <c r="I17" s="31" t="s">
        <v>27</v>
      </c>
      <c r="J17" s="26" t="str">
        <f>IF('Rekapitulace stavby'!AN11="","",'Rekapitulace stavby'!AN11)</f>
        <v/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tr">
        <f>IF('Rekapitulace stavby'!AN16="","",'Rekapitulace stavby'!AN16)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38"/>
      <c r="C23" s="37"/>
      <c r="D23" s="37"/>
      <c r="E23" s="26" t="str">
        <f>IF('Rekapitulace stavby'!E17="","",'Rekapitulace stavby'!E17)</f>
        <v xml:space="preserve"> </v>
      </c>
      <c r="F23" s="37"/>
      <c r="G23" s="37"/>
      <c r="H23" s="37"/>
      <c r="I23" s="31" t="s">
        <v>27</v>
      </c>
      <c r="J23" s="26" t="str">
        <f>IF('Rekapitulace stavby'!AN17="","",'Rekapitulace stavby'!AN17)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hidden="1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38"/>
      <c r="C32" s="37"/>
      <c r="D32" s="132" t="s">
        <v>34</v>
      </c>
      <c r="E32" s="37"/>
      <c r="F32" s="37"/>
      <c r="G32" s="37"/>
      <c r="H32" s="37"/>
      <c r="I32" s="37"/>
      <c r="J32" s="95">
        <f>ROUND(J123,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7"/>
      <c r="F34" s="42" t="s">
        <v>36</v>
      </c>
      <c r="G34" s="37"/>
      <c r="H34" s="37"/>
      <c r="I34" s="42" t="s">
        <v>35</v>
      </c>
      <c r="J34" s="42" t="s">
        <v>37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133" t="s">
        <v>38</v>
      </c>
      <c r="E35" s="31" t="s">
        <v>39</v>
      </c>
      <c r="F35" s="134">
        <f>ROUND((SUM(BE123:BE145)),  2)</f>
        <v>0</v>
      </c>
      <c r="G35" s="37"/>
      <c r="H35" s="37"/>
      <c r="I35" s="135">
        <v>0.20999999999999999</v>
      </c>
      <c r="J35" s="134">
        <f>ROUND(((SUM(BE123:BE145))*I35),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40</v>
      </c>
      <c r="F36" s="134">
        <f>ROUND((SUM(BF123:BF145)),  2)</f>
        <v>0</v>
      </c>
      <c r="G36" s="37"/>
      <c r="H36" s="37"/>
      <c r="I36" s="135">
        <v>0.12</v>
      </c>
      <c r="J36" s="134">
        <f>ROUND(((SUM(BF123:BF145))*I36),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41</v>
      </c>
      <c r="F37" s="134">
        <f>ROUND((SUM(BG123:BG145)),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42</v>
      </c>
      <c r="F38" s="134">
        <f>ROUND((SUM(BH123:BH145)),  2)</f>
        <v>0</v>
      </c>
      <c r="G38" s="37"/>
      <c r="H38" s="37"/>
      <c r="I38" s="135">
        <v>0.12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43</v>
      </c>
      <c r="F39" s="134">
        <f>ROUND((SUM(BI123:BI145)),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38"/>
      <c r="C41" s="136"/>
      <c r="D41" s="137" t="s">
        <v>44</v>
      </c>
      <c r="E41" s="80"/>
      <c r="F41" s="80"/>
      <c r="G41" s="138" t="s">
        <v>45</v>
      </c>
      <c r="H41" s="139" t="s">
        <v>46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110</v>
      </c>
      <c r="L86" s="21"/>
    </row>
    <row r="87" s="2" customFormat="1" ht="16.5" customHeight="1">
      <c r="A87" s="37"/>
      <c r="B87" s="38"/>
      <c r="C87" s="37"/>
      <c r="D87" s="37"/>
      <c r="E87" s="128" t="s">
        <v>423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424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02 - přípojka NN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30. 5. 2024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 xml:space="preserve"> </v>
      </c>
      <c r="G93" s="37"/>
      <c r="H93" s="37"/>
      <c r="I93" s="31" t="s">
        <v>30</v>
      </c>
      <c r="J93" s="35" t="str">
        <f>E23</f>
        <v xml:space="preserve"> 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32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113</v>
      </c>
      <c r="D96" s="136"/>
      <c r="E96" s="136"/>
      <c r="F96" s="136"/>
      <c r="G96" s="136"/>
      <c r="H96" s="136"/>
      <c r="I96" s="136"/>
      <c r="J96" s="145" t="s">
        <v>114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115</v>
      </c>
      <c r="D98" s="37"/>
      <c r="E98" s="37"/>
      <c r="F98" s="37"/>
      <c r="G98" s="37"/>
      <c r="H98" s="37"/>
      <c r="I98" s="37"/>
      <c r="J98" s="95">
        <f>J123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116</v>
      </c>
    </row>
    <row r="99" s="9" customFormat="1" ht="24.96" customHeight="1">
      <c r="A99" s="9"/>
      <c r="B99" s="147"/>
      <c r="C99" s="9"/>
      <c r="D99" s="148" t="s">
        <v>360</v>
      </c>
      <c r="E99" s="149"/>
      <c r="F99" s="149"/>
      <c r="G99" s="149"/>
      <c r="H99" s="149"/>
      <c r="I99" s="149"/>
      <c r="J99" s="150">
        <f>J125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7"/>
      <c r="C100" s="9"/>
      <c r="D100" s="148" t="s">
        <v>360</v>
      </c>
      <c r="E100" s="149"/>
      <c r="F100" s="149"/>
      <c r="G100" s="149"/>
      <c r="H100" s="149"/>
      <c r="I100" s="149"/>
      <c r="J100" s="150">
        <f>J130</f>
        <v>0</v>
      </c>
      <c r="K100" s="9"/>
      <c r="L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7"/>
      <c r="C101" s="9"/>
      <c r="D101" s="148" t="s">
        <v>360</v>
      </c>
      <c r="E101" s="149"/>
      <c r="F101" s="149"/>
      <c r="G101" s="149"/>
      <c r="H101" s="149"/>
      <c r="I101" s="149"/>
      <c r="J101" s="150">
        <f>J140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8" t="str">
        <f>E7</f>
        <v>Dobrošov Kiosek - zpevněné plochy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110</v>
      </c>
      <c r="L112" s="21"/>
    </row>
    <row r="113" s="2" customFormat="1" ht="16.5" customHeight="1">
      <c r="A113" s="37"/>
      <c r="B113" s="38"/>
      <c r="C113" s="37"/>
      <c r="D113" s="37"/>
      <c r="E113" s="128" t="s">
        <v>423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424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E11</f>
        <v>02 - přípojka NN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F14</f>
        <v xml:space="preserve"> </v>
      </c>
      <c r="G117" s="37"/>
      <c r="H117" s="37"/>
      <c r="I117" s="31" t="s">
        <v>22</v>
      </c>
      <c r="J117" s="68" t="str">
        <f>IF(J14="","",J14)</f>
        <v>30. 5. 2024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E17</f>
        <v xml:space="preserve"> </v>
      </c>
      <c r="G119" s="37"/>
      <c r="H119" s="37"/>
      <c r="I119" s="31" t="s">
        <v>30</v>
      </c>
      <c r="J119" s="35" t="str">
        <f>E23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IF(E20="","",E20)</f>
        <v>Vyplň údaj</v>
      </c>
      <c r="G120" s="37"/>
      <c r="H120" s="37"/>
      <c r="I120" s="31" t="s">
        <v>32</v>
      </c>
      <c r="J120" s="35" t="str">
        <f>E26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51"/>
      <c r="B122" s="152"/>
      <c r="C122" s="153" t="s">
        <v>122</v>
      </c>
      <c r="D122" s="154" t="s">
        <v>59</v>
      </c>
      <c r="E122" s="154" t="s">
        <v>55</v>
      </c>
      <c r="F122" s="154" t="s">
        <v>56</v>
      </c>
      <c r="G122" s="154" t="s">
        <v>123</v>
      </c>
      <c r="H122" s="154" t="s">
        <v>124</v>
      </c>
      <c r="I122" s="154" t="s">
        <v>125</v>
      </c>
      <c r="J122" s="154" t="s">
        <v>114</v>
      </c>
      <c r="K122" s="155" t="s">
        <v>126</v>
      </c>
      <c r="L122" s="156"/>
      <c r="M122" s="85" t="s">
        <v>1</v>
      </c>
      <c r="N122" s="86" t="s">
        <v>38</v>
      </c>
      <c r="O122" s="86" t="s">
        <v>127</v>
      </c>
      <c r="P122" s="86" t="s">
        <v>128</v>
      </c>
      <c r="Q122" s="86" t="s">
        <v>129</v>
      </c>
      <c r="R122" s="86" t="s">
        <v>130</v>
      </c>
      <c r="S122" s="86" t="s">
        <v>131</v>
      </c>
      <c r="T122" s="87" t="s">
        <v>132</v>
      </c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</row>
    <row r="123" s="2" customFormat="1" ht="22.8" customHeight="1">
      <c r="A123" s="37"/>
      <c r="B123" s="38"/>
      <c r="C123" s="92" t="s">
        <v>133</v>
      </c>
      <c r="D123" s="37"/>
      <c r="E123" s="37"/>
      <c r="F123" s="37"/>
      <c r="G123" s="37"/>
      <c r="H123" s="37"/>
      <c r="I123" s="37"/>
      <c r="J123" s="157">
        <f>BK123</f>
        <v>0</v>
      </c>
      <c r="K123" s="37"/>
      <c r="L123" s="38"/>
      <c r="M123" s="88"/>
      <c r="N123" s="72"/>
      <c r="O123" s="89"/>
      <c r="P123" s="158">
        <f>P124+P125+P130+P140</f>
        <v>0</v>
      </c>
      <c r="Q123" s="89"/>
      <c r="R123" s="158">
        <f>R124+R125+R130+R140</f>
        <v>0</v>
      </c>
      <c r="S123" s="89"/>
      <c r="T123" s="159">
        <f>T124+T125+T130+T140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73</v>
      </c>
      <c r="AU123" s="18" t="s">
        <v>116</v>
      </c>
      <c r="BK123" s="160">
        <f>BK124+BK125+BK130+BK140</f>
        <v>0</v>
      </c>
    </row>
    <row r="124" s="2" customFormat="1" ht="16.5" customHeight="1">
      <c r="A124" s="37"/>
      <c r="B124" s="172"/>
      <c r="C124" s="173" t="s">
        <v>82</v>
      </c>
      <c r="D124" s="173" t="s">
        <v>137</v>
      </c>
      <c r="E124" s="174" t="s">
        <v>426</v>
      </c>
      <c r="F124" s="175" t="s">
        <v>427</v>
      </c>
      <c r="G124" s="176" t="s">
        <v>366</v>
      </c>
      <c r="H124" s="177">
        <v>73</v>
      </c>
      <c r="I124" s="178"/>
      <c r="J124" s="179">
        <f>ROUND(I124*H124,2)</f>
        <v>0</v>
      </c>
      <c r="K124" s="175" t="s">
        <v>1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74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84</v>
      </c>
    </row>
    <row r="125" s="11" customFormat="1" ht="25.92" customHeight="1">
      <c r="A125" s="11"/>
      <c r="B125" s="161"/>
      <c r="C125" s="11"/>
      <c r="D125" s="162" t="s">
        <v>73</v>
      </c>
      <c r="E125" s="163" t="s">
        <v>368</v>
      </c>
      <c r="F125" s="163" t="s">
        <v>1</v>
      </c>
      <c r="G125" s="11"/>
      <c r="H125" s="11"/>
      <c r="I125" s="164"/>
      <c r="J125" s="165">
        <f>BK125</f>
        <v>0</v>
      </c>
      <c r="K125" s="11"/>
      <c r="L125" s="161"/>
      <c r="M125" s="166"/>
      <c r="N125" s="167"/>
      <c r="O125" s="167"/>
      <c r="P125" s="168">
        <f>SUM(P126:P129)</f>
        <v>0</v>
      </c>
      <c r="Q125" s="167"/>
      <c r="R125" s="168">
        <f>SUM(R126:R129)</f>
        <v>0</v>
      </c>
      <c r="S125" s="167"/>
      <c r="T125" s="169">
        <f>SUM(T126:T129)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62" t="s">
        <v>82</v>
      </c>
      <c r="AT125" s="170" t="s">
        <v>73</v>
      </c>
      <c r="AU125" s="170" t="s">
        <v>74</v>
      </c>
      <c r="AY125" s="162" t="s">
        <v>136</v>
      </c>
      <c r="BK125" s="171">
        <f>SUM(BK126:BK129)</f>
        <v>0</v>
      </c>
    </row>
    <row r="126" s="2" customFormat="1" ht="24.15" customHeight="1">
      <c r="A126" s="37"/>
      <c r="B126" s="172"/>
      <c r="C126" s="173" t="s">
        <v>84</v>
      </c>
      <c r="D126" s="173" t="s">
        <v>137</v>
      </c>
      <c r="E126" s="174" t="s">
        <v>428</v>
      </c>
      <c r="F126" s="175" t="s">
        <v>429</v>
      </c>
      <c r="G126" s="176" t="s">
        <v>240</v>
      </c>
      <c r="H126" s="177">
        <v>26</v>
      </c>
      <c r="I126" s="178"/>
      <c r="J126" s="179">
        <f>ROUND(I126*H126,2)</f>
        <v>0</v>
      </c>
      <c r="K126" s="175" t="s">
        <v>1</v>
      </c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141</v>
      </c>
      <c r="AT126" s="184" t="s">
        <v>137</v>
      </c>
      <c r="AU126" s="184" t="s">
        <v>82</v>
      </c>
      <c r="AY126" s="18" t="s">
        <v>136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141</v>
      </c>
      <c r="BM126" s="184" t="s">
        <v>141</v>
      </c>
    </row>
    <row r="127" s="2" customFormat="1" ht="16.5" customHeight="1">
      <c r="A127" s="37"/>
      <c r="B127" s="172"/>
      <c r="C127" s="173" t="s">
        <v>145</v>
      </c>
      <c r="D127" s="173" t="s">
        <v>137</v>
      </c>
      <c r="E127" s="174" t="s">
        <v>378</v>
      </c>
      <c r="F127" s="175" t="s">
        <v>379</v>
      </c>
      <c r="G127" s="176" t="s">
        <v>191</v>
      </c>
      <c r="H127" s="177">
        <v>2.7799999999999998</v>
      </c>
      <c r="I127" s="178"/>
      <c r="J127" s="179">
        <f>ROUND(I127*H127,2)</f>
        <v>0</v>
      </c>
      <c r="K127" s="175" t="s">
        <v>1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141</v>
      </c>
      <c r="AT127" s="184" t="s">
        <v>137</v>
      </c>
      <c r="AU127" s="184" t="s">
        <v>82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141</v>
      </c>
      <c r="BM127" s="184" t="s">
        <v>149</v>
      </c>
    </row>
    <row r="128" s="2" customFormat="1" ht="24.15" customHeight="1">
      <c r="A128" s="37"/>
      <c r="B128" s="172"/>
      <c r="C128" s="173" t="s">
        <v>141</v>
      </c>
      <c r="D128" s="173" t="s">
        <v>137</v>
      </c>
      <c r="E128" s="174" t="s">
        <v>430</v>
      </c>
      <c r="F128" s="175" t="s">
        <v>451</v>
      </c>
      <c r="G128" s="176" t="s">
        <v>282</v>
      </c>
      <c r="H128" s="177">
        <v>1</v>
      </c>
      <c r="I128" s="178"/>
      <c r="J128" s="179">
        <f>ROUND(I128*H128,2)</f>
        <v>0</v>
      </c>
      <c r="K128" s="175" t="s">
        <v>1</v>
      </c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141</v>
      </c>
      <c r="AT128" s="184" t="s">
        <v>137</v>
      </c>
      <c r="AU128" s="184" t="s">
        <v>82</v>
      </c>
      <c r="AY128" s="18" t="s">
        <v>136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141</v>
      </c>
      <c r="BM128" s="184" t="s">
        <v>452</v>
      </c>
    </row>
    <row r="129" s="2" customFormat="1" ht="16.5" customHeight="1">
      <c r="A129" s="37"/>
      <c r="B129" s="172"/>
      <c r="C129" s="173" t="s">
        <v>153</v>
      </c>
      <c r="D129" s="173" t="s">
        <v>137</v>
      </c>
      <c r="E129" s="174" t="s">
        <v>453</v>
      </c>
      <c r="F129" s="175" t="s">
        <v>454</v>
      </c>
      <c r="G129" s="176" t="s">
        <v>282</v>
      </c>
      <c r="H129" s="177">
        <v>1</v>
      </c>
      <c r="I129" s="178"/>
      <c r="J129" s="179">
        <f>ROUND(I129*H129,2)</f>
        <v>0</v>
      </c>
      <c r="K129" s="175" t="s">
        <v>1</v>
      </c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141</v>
      </c>
      <c r="AT129" s="184" t="s">
        <v>137</v>
      </c>
      <c r="AU129" s="184" t="s">
        <v>82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141</v>
      </c>
      <c r="BM129" s="184" t="s">
        <v>455</v>
      </c>
    </row>
    <row r="130" s="11" customFormat="1" ht="25.92" customHeight="1">
      <c r="A130" s="11"/>
      <c r="B130" s="161"/>
      <c r="C130" s="11"/>
      <c r="D130" s="162" t="s">
        <v>73</v>
      </c>
      <c r="E130" s="163" t="s">
        <v>368</v>
      </c>
      <c r="F130" s="163" t="s">
        <v>1</v>
      </c>
      <c r="G130" s="11"/>
      <c r="H130" s="11"/>
      <c r="I130" s="164"/>
      <c r="J130" s="165">
        <f>BK130</f>
        <v>0</v>
      </c>
      <c r="K130" s="11"/>
      <c r="L130" s="161"/>
      <c r="M130" s="166"/>
      <c r="N130" s="167"/>
      <c r="O130" s="167"/>
      <c r="P130" s="168">
        <f>SUM(P131:P139)</f>
        <v>0</v>
      </c>
      <c r="Q130" s="167"/>
      <c r="R130" s="168">
        <f>SUM(R131:R139)</f>
        <v>0</v>
      </c>
      <c r="S130" s="167"/>
      <c r="T130" s="169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62" t="s">
        <v>82</v>
      </c>
      <c r="AT130" s="170" t="s">
        <v>73</v>
      </c>
      <c r="AU130" s="170" t="s">
        <v>74</v>
      </c>
      <c r="AY130" s="162" t="s">
        <v>136</v>
      </c>
      <c r="BK130" s="171">
        <f>SUM(BK131:BK139)</f>
        <v>0</v>
      </c>
    </row>
    <row r="131" s="2" customFormat="1" ht="16.5" customHeight="1">
      <c r="A131" s="37"/>
      <c r="B131" s="172"/>
      <c r="C131" s="206" t="s">
        <v>149</v>
      </c>
      <c r="D131" s="206" t="s">
        <v>140</v>
      </c>
      <c r="E131" s="207" t="s">
        <v>433</v>
      </c>
      <c r="F131" s="208" t="s">
        <v>456</v>
      </c>
      <c r="G131" s="209" t="s">
        <v>240</v>
      </c>
      <c r="H131" s="210">
        <v>40.700000000000003</v>
      </c>
      <c r="I131" s="211"/>
      <c r="J131" s="212">
        <f>ROUND(I131*H131,2)</f>
        <v>0</v>
      </c>
      <c r="K131" s="208" t="s">
        <v>1</v>
      </c>
      <c r="L131" s="213"/>
      <c r="M131" s="214" t="s">
        <v>1</v>
      </c>
      <c r="N131" s="215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152</v>
      </c>
      <c r="AT131" s="184" t="s">
        <v>140</v>
      </c>
      <c r="AU131" s="184" t="s">
        <v>82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141</v>
      </c>
      <c r="BM131" s="184" t="s">
        <v>152</v>
      </c>
    </row>
    <row r="132" s="12" customFormat="1">
      <c r="A132" s="12"/>
      <c r="B132" s="186"/>
      <c r="C132" s="12"/>
      <c r="D132" s="187" t="s">
        <v>259</v>
      </c>
      <c r="E132" s="188" t="s">
        <v>1</v>
      </c>
      <c r="F132" s="189" t="s">
        <v>457</v>
      </c>
      <c r="G132" s="12"/>
      <c r="H132" s="190">
        <v>40.700000000000003</v>
      </c>
      <c r="I132" s="191"/>
      <c r="J132" s="12"/>
      <c r="K132" s="12"/>
      <c r="L132" s="186"/>
      <c r="M132" s="192"/>
      <c r="N132" s="193"/>
      <c r="O132" s="193"/>
      <c r="P132" s="193"/>
      <c r="Q132" s="193"/>
      <c r="R132" s="193"/>
      <c r="S132" s="193"/>
      <c r="T132" s="19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8" t="s">
        <v>259</v>
      </c>
      <c r="AU132" s="188" t="s">
        <v>82</v>
      </c>
      <c r="AV132" s="12" t="s">
        <v>84</v>
      </c>
      <c r="AW132" s="12" t="s">
        <v>31</v>
      </c>
      <c r="AX132" s="12" t="s">
        <v>82</v>
      </c>
      <c r="AY132" s="188" t="s">
        <v>136</v>
      </c>
    </row>
    <row r="133" s="2" customFormat="1" ht="16.5" customHeight="1">
      <c r="A133" s="37"/>
      <c r="B133" s="172"/>
      <c r="C133" s="206" t="s">
        <v>160</v>
      </c>
      <c r="D133" s="206" t="s">
        <v>140</v>
      </c>
      <c r="E133" s="207" t="s">
        <v>382</v>
      </c>
      <c r="F133" s="208" t="s">
        <v>383</v>
      </c>
      <c r="G133" s="209" t="s">
        <v>240</v>
      </c>
      <c r="H133" s="210">
        <v>40.700000000000003</v>
      </c>
      <c r="I133" s="211"/>
      <c r="J133" s="212">
        <f>ROUND(I133*H133,2)</f>
        <v>0</v>
      </c>
      <c r="K133" s="208" t="s">
        <v>1</v>
      </c>
      <c r="L133" s="213"/>
      <c r="M133" s="214" t="s">
        <v>1</v>
      </c>
      <c r="N133" s="215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152</v>
      </c>
      <c r="AT133" s="184" t="s">
        <v>140</v>
      </c>
      <c r="AU133" s="184" t="s">
        <v>82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156</v>
      </c>
    </row>
    <row r="134" s="12" customFormat="1">
      <c r="A134" s="12"/>
      <c r="B134" s="186"/>
      <c r="C134" s="12"/>
      <c r="D134" s="187" t="s">
        <v>259</v>
      </c>
      <c r="E134" s="188" t="s">
        <v>1</v>
      </c>
      <c r="F134" s="189" t="s">
        <v>457</v>
      </c>
      <c r="G134" s="12"/>
      <c r="H134" s="190">
        <v>40.700000000000003</v>
      </c>
      <c r="I134" s="191"/>
      <c r="J134" s="12"/>
      <c r="K134" s="12"/>
      <c r="L134" s="186"/>
      <c r="M134" s="192"/>
      <c r="N134" s="193"/>
      <c r="O134" s="193"/>
      <c r="P134" s="193"/>
      <c r="Q134" s="193"/>
      <c r="R134" s="193"/>
      <c r="S134" s="193"/>
      <c r="T134" s="19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88" t="s">
        <v>259</v>
      </c>
      <c r="AU134" s="188" t="s">
        <v>82</v>
      </c>
      <c r="AV134" s="12" t="s">
        <v>84</v>
      </c>
      <c r="AW134" s="12" t="s">
        <v>31</v>
      </c>
      <c r="AX134" s="12" t="s">
        <v>82</v>
      </c>
      <c r="AY134" s="188" t="s">
        <v>136</v>
      </c>
    </row>
    <row r="135" s="2" customFormat="1" ht="16.5" customHeight="1">
      <c r="A135" s="37"/>
      <c r="B135" s="172"/>
      <c r="C135" s="206" t="s">
        <v>152</v>
      </c>
      <c r="D135" s="206" t="s">
        <v>140</v>
      </c>
      <c r="E135" s="207" t="s">
        <v>458</v>
      </c>
      <c r="F135" s="208" t="s">
        <v>459</v>
      </c>
      <c r="G135" s="209" t="s">
        <v>240</v>
      </c>
      <c r="H135" s="210">
        <v>4.5</v>
      </c>
      <c r="I135" s="211"/>
      <c r="J135" s="212">
        <f>ROUND(I135*H135,2)</f>
        <v>0</v>
      </c>
      <c r="K135" s="208" t="s">
        <v>1</v>
      </c>
      <c r="L135" s="213"/>
      <c r="M135" s="214" t="s">
        <v>1</v>
      </c>
      <c r="N135" s="215" t="s">
        <v>39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152</v>
      </c>
      <c r="AT135" s="184" t="s">
        <v>140</v>
      </c>
      <c r="AU135" s="184" t="s">
        <v>82</v>
      </c>
      <c r="AY135" s="18" t="s">
        <v>136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141</v>
      </c>
      <c r="BM135" s="184" t="s">
        <v>460</v>
      </c>
    </row>
    <row r="136" s="2" customFormat="1" ht="16.5" customHeight="1">
      <c r="A136" s="37"/>
      <c r="B136" s="172"/>
      <c r="C136" s="206" t="s">
        <v>167</v>
      </c>
      <c r="D136" s="206" t="s">
        <v>140</v>
      </c>
      <c r="E136" s="207" t="s">
        <v>461</v>
      </c>
      <c r="F136" s="208" t="s">
        <v>462</v>
      </c>
      <c r="G136" s="209" t="s">
        <v>240</v>
      </c>
      <c r="H136" s="210">
        <v>30.199999999999999</v>
      </c>
      <c r="I136" s="211"/>
      <c r="J136" s="212">
        <f>ROUND(I136*H136,2)</f>
        <v>0</v>
      </c>
      <c r="K136" s="208" t="s">
        <v>1</v>
      </c>
      <c r="L136" s="213"/>
      <c r="M136" s="214" t="s">
        <v>1</v>
      </c>
      <c r="N136" s="215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152</v>
      </c>
      <c r="AT136" s="184" t="s">
        <v>140</v>
      </c>
      <c r="AU136" s="184" t="s">
        <v>82</v>
      </c>
      <c r="AY136" s="18" t="s">
        <v>136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141</v>
      </c>
      <c r="BM136" s="184" t="s">
        <v>8</v>
      </c>
    </row>
    <row r="137" s="12" customFormat="1">
      <c r="A137" s="12"/>
      <c r="B137" s="186"/>
      <c r="C137" s="12"/>
      <c r="D137" s="187" t="s">
        <v>259</v>
      </c>
      <c r="E137" s="188" t="s">
        <v>1</v>
      </c>
      <c r="F137" s="189" t="s">
        <v>463</v>
      </c>
      <c r="G137" s="12"/>
      <c r="H137" s="190">
        <v>30.199999999999999</v>
      </c>
      <c r="I137" s="191"/>
      <c r="J137" s="12"/>
      <c r="K137" s="12"/>
      <c r="L137" s="186"/>
      <c r="M137" s="192"/>
      <c r="N137" s="193"/>
      <c r="O137" s="193"/>
      <c r="P137" s="193"/>
      <c r="Q137" s="193"/>
      <c r="R137" s="193"/>
      <c r="S137" s="193"/>
      <c r="T137" s="19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8" t="s">
        <v>259</v>
      </c>
      <c r="AU137" s="188" t="s">
        <v>82</v>
      </c>
      <c r="AV137" s="12" t="s">
        <v>84</v>
      </c>
      <c r="AW137" s="12" t="s">
        <v>31</v>
      </c>
      <c r="AX137" s="12" t="s">
        <v>82</v>
      </c>
      <c r="AY137" s="188" t="s">
        <v>136</v>
      </c>
    </row>
    <row r="138" s="2" customFormat="1" ht="16.5" customHeight="1">
      <c r="A138" s="37"/>
      <c r="B138" s="172"/>
      <c r="C138" s="206" t="s">
        <v>156</v>
      </c>
      <c r="D138" s="206" t="s">
        <v>140</v>
      </c>
      <c r="E138" s="207" t="s">
        <v>464</v>
      </c>
      <c r="F138" s="208" t="s">
        <v>465</v>
      </c>
      <c r="G138" s="209" t="s">
        <v>240</v>
      </c>
      <c r="H138" s="210">
        <v>25.699999999999999</v>
      </c>
      <c r="I138" s="211"/>
      <c r="J138" s="212">
        <f>ROUND(I138*H138,2)</f>
        <v>0</v>
      </c>
      <c r="K138" s="208" t="s">
        <v>1</v>
      </c>
      <c r="L138" s="213"/>
      <c r="M138" s="214" t="s">
        <v>1</v>
      </c>
      <c r="N138" s="215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140</v>
      </c>
      <c r="AU138" s="184" t="s">
        <v>82</v>
      </c>
      <c r="AY138" s="18" t="s">
        <v>136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141</v>
      </c>
      <c r="BM138" s="184" t="s">
        <v>466</v>
      </c>
    </row>
    <row r="139" s="2" customFormat="1" ht="16.5" customHeight="1">
      <c r="A139" s="37"/>
      <c r="B139" s="172"/>
      <c r="C139" s="206" t="s">
        <v>174</v>
      </c>
      <c r="D139" s="206" t="s">
        <v>140</v>
      </c>
      <c r="E139" s="207" t="s">
        <v>442</v>
      </c>
      <c r="F139" s="208" t="s">
        <v>443</v>
      </c>
      <c r="G139" s="209" t="s">
        <v>191</v>
      </c>
      <c r="H139" s="210">
        <v>1.75</v>
      </c>
      <c r="I139" s="211"/>
      <c r="J139" s="212">
        <f>ROUND(I139*H139,2)</f>
        <v>0</v>
      </c>
      <c r="K139" s="208" t="s">
        <v>1</v>
      </c>
      <c r="L139" s="213"/>
      <c r="M139" s="214" t="s">
        <v>1</v>
      </c>
      <c r="N139" s="215" t="s">
        <v>39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152</v>
      </c>
      <c r="AT139" s="184" t="s">
        <v>140</v>
      </c>
      <c r="AU139" s="184" t="s">
        <v>82</v>
      </c>
      <c r="AY139" s="18" t="s">
        <v>136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82</v>
      </c>
      <c r="BK139" s="185">
        <f>ROUND(I139*H139,2)</f>
        <v>0</v>
      </c>
      <c r="BL139" s="18" t="s">
        <v>141</v>
      </c>
      <c r="BM139" s="184" t="s">
        <v>163</v>
      </c>
    </row>
    <row r="140" s="11" customFormat="1" ht="25.92" customHeight="1">
      <c r="A140" s="11"/>
      <c r="B140" s="161"/>
      <c r="C140" s="11"/>
      <c r="D140" s="162" t="s">
        <v>73</v>
      </c>
      <c r="E140" s="163" t="s">
        <v>368</v>
      </c>
      <c r="F140" s="163" t="s">
        <v>1</v>
      </c>
      <c r="G140" s="11"/>
      <c r="H140" s="11"/>
      <c r="I140" s="164"/>
      <c r="J140" s="165">
        <f>BK140</f>
        <v>0</v>
      </c>
      <c r="K140" s="11"/>
      <c r="L140" s="161"/>
      <c r="M140" s="166"/>
      <c r="N140" s="167"/>
      <c r="O140" s="167"/>
      <c r="P140" s="168">
        <f>SUM(P141:P145)</f>
        <v>0</v>
      </c>
      <c r="Q140" s="167"/>
      <c r="R140" s="168">
        <f>SUM(R141:R145)</f>
        <v>0</v>
      </c>
      <c r="S140" s="167"/>
      <c r="T140" s="169">
        <f>SUM(T141:T145)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62" t="s">
        <v>82</v>
      </c>
      <c r="AT140" s="170" t="s">
        <v>73</v>
      </c>
      <c r="AU140" s="170" t="s">
        <v>74</v>
      </c>
      <c r="AY140" s="162" t="s">
        <v>136</v>
      </c>
      <c r="BK140" s="171">
        <f>SUM(BK141:BK145)</f>
        <v>0</v>
      </c>
    </row>
    <row r="141" s="2" customFormat="1" ht="16.5" customHeight="1">
      <c r="A141" s="37"/>
      <c r="B141" s="172"/>
      <c r="C141" s="173" t="s">
        <v>8</v>
      </c>
      <c r="D141" s="173" t="s">
        <v>137</v>
      </c>
      <c r="E141" s="174" t="s">
        <v>407</v>
      </c>
      <c r="F141" s="175" t="s">
        <v>408</v>
      </c>
      <c r="G141" s="176" t="s">
        <v>409</v>
      </c>
      <c r="H141" s="177">
        <v>1</v>
      </c>
      <c r="I141" s="178"/>
      <c r="J141" s="179">
        <f>ROUND(I141*H141,2)</f>
        <v>0</v>
      </c>
      <c r="K141" s="175" t="s">
        <v>1</v>
      </c>
      <c r="L141" s="38"/>
      <c r="M141" s="180" t="s">
        <v>1</v>
      </c>
      <c r="N141" s="181" t="s">
        <v>39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141</v>
      </c>
      <c r="AT141" s="184" t="s">
        <v>137</v>
      </c>
      <c r="AU141" s="184" t="s">
        <v>82</v>
      </c>
      <c r="AY141" s="18" t="s">
        <v>136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82</v>
      </c>
      <c r="BK141" s="185">
        <f>ROUND(I141*H141,2)</f>
        <v>0</v>
      </c>
      <c r="BL141" s="18" t="s">
        <v>141</v>
      </c>
      <c r="BM141" s="184" t="s">
        <v>166</v>
      </c>
    </row>
    <row r="142" s="2" customFormat="1" ht="16.5" customHeight="1">
      <c r="A142" s="37"/>
      <c r="B142" s="172"/>
      <c r="C142" s="173" t="s">
        <v>181</v>
      </c>
      <c r="D142" s="173" t="s">
        <v>137</v>
      </c>
      <c r="E142" s="174" t="s">
        <v>446</v>
      </c>
      <c r="F142" s="175" t="s">
        <v>447</v>
      </c>
      <c r="G142" s="176" t="s">
        <v>409</v>
      </c>
      <c r="H142" s="177">
        <v>10</v>
      </c>
      <c r="I142" s="178"/>
      <c r="J142" s="179">
        <f>ROUND(I142*H142,2)</f>
        <v>0</v>
      </c>
      <c r="K142" s="175" t="s">
        <v>1</v>
      </c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141</v>
      </c>
      <c r="AT142" s="184" t="s">
        <v>137</v>
      </c>
      <c r="AU142" s="184" t="s">
        <v>82</v>
      </c>
      <c r="AY142" s="18" t="s">
        <v>136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141</v>
      </c>
      <c r="BM142" s="184" t="s">
        <v>170</v>
      </c>
    </row>
    <row r="143" s="2" customFormat="1" ht="16.5" customHeight="1">
      <c r="A143" s="37"/>
      <c r="B143" s="172"/>
      <c r="C143" s="173" t="s">
        <v>163</v>
      </c>
      <c r="D143" s="173" t="s">
        <v>137</v>
      </c>
      <c r="E143" s="174" t="s">
        <v>414</v>
      </c>
      <c r="F143" s="175" t="s">
        <v>415</v>
      </c>
      <c r="G143" s="176" t="s">
        <v>409</v>
      </c>
      <c r="H143" s="177">
        <v>12</v>
      </c>
      <c r="I143" s="178"/>
      <c r="J143" s="179">
        <f>ROUND(I143*H143,2)</f>
        <v>0</v>
      </c>
      <c r="K143" s="175" t="s">
        <v>1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82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173</v>
      </c>
    </row>
    <row r="144" s="2" customFormat="1" ht="16.5" customHeight="1">
      <c r="A144" s="37"/>
      <c r="B144" s="172"/>
      <c r="C144" s="173" t="s">
        <v>188</v>
      </c>
      <c r="D144" s="173" t="s">
        <v>137</v>
      </c>
      <c r="E144" s="174" t="s">
        <v>417</v>
      </c>
      <c r="F144" s="175" t="s">
        <v>418</v>
      </c>
      <c r="G144" s="176" t="s">
        <v>409</v>
      </c>
      <c r="H144" s="177">
        <v>2</v>
      </c>
      <c r="I144" s="178"/>
      <c r="J144" s="179">
        <f>ROUND(I144*H144,2)</f>
        <v>0</v>
      </c>
      <c r="K144" s="175" t="s">
        <v>1</v>
      </c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141</v>
      </c>
      <c r="AT144" s="184" t="s">
        <v>137</v>
      </c>
      <c r="AU144" s="184" t="s">
        <v>82</v>
      </c>
      <c r="AY144" s="18" t="s">
        <v>136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141</v>
      </c>
      <c r="BM144" s="184" t="s">
        <v>177</v>
      </c>
    </row>
    <row r="145" s="2" customFormat="1" ht="16.5" customHeight="1">
      <c r="A145" s="37"/>
      <c r="B145" s="172"/>
      <c r="C145" s="173" t="s">
        <v>166</v>
      </c>
      <c r="D145" s="173" t="s">
        <v>137</v>
      </c>
      <c r="E145" s="174" t="s">
        <v>448</v>
      </c>
      <c r="F145" s="175" t="s">
        <v>467</v>
      </c>
      <c r="G145" s="176" t="s">
        <v>409</v>
      </c>
      <c r="H145" s="177">
        <v>1</v>
      </c>
      <c r="I145" s="178"/>
      <c r="J145" s="179">
        <f>ROUND(I145*H145,2)</f>
        <v>0</v>
      </c>
      <c r="K145" s="175" t="s">
        <v>1</v>
      </c>
      <c r="L145" s="38"/>
      <c r="M145" s="195" t="s">
        <v>1</v>
      </c>
      <c r="N145" s="196" t="s">
        <v>39</v>
      </c>
      <c r="O145" s="197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141</v>
      </c>
      <c r="AT145" s="184" t="s">
        <v>137</v>
      </c>
      <c r="AU145" s="184" t="s">
        <v>82</v>
      </c>
      <c r="AY145" s="18" t="s">
        <v>136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82</v>
      </c>
      <c r="BK145" s="185">
        <f>ROUND(I145*H145,2)</f>
        <v>0</v>
      </c>
      <c r="BL145" s="18" t="s">
        <v>141</v>
      </c>
      <c r="BM145" s="184" t="s">
        <v>180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2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468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ROUND((SUM(BE121:BE181)),  2)</f>
        <v>0</v>
      </c>
      <c r="G33" s="37"/>
      <c r="H33" s="37"/>
      <c r="I33" s="135">
        <v>0.20999999999999999</v>
      </c>
      <c r="J33" s="134">
        <f>ROUND(((SUM(BE121:BE181))*I33),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ROUND((SUM(BF121:BF181)),  2)</f>
        <v>0</v>
      </c>
      <c r="G34" s="37"/>
      <c r="H34" s="37"/>
      <c r="I34" s="135">
        <v>0.12</v>
      </c>
      <c r="J34" s="134">
        <f>ROUND(((SUM(BF121:BF181))*I34),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ROUND((SUM(BG121:BG181)),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ROUND((SUM(BH121:BH181)),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ROUND((SUM(BI121:BI181)),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02 - Zpevněné plochy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Dobrošov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469</v>
      </c>
      <c r="E97" s="149"/>
      <c r="F97" s="149"/>
      <c r="G97" s="149"/>
      <c r="H97" s="149"/>
      <c r="I97" s="149"/>
      <c r="J97" s="150">
        <f>J122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00"/>
      <c r="C98" s="13"/>
      <c r="D98" s="201" t="s">
        <v>470</v>
      </c>
      <c r="E98" s="202"/>
      <c r="F98" s="202"/>
      <c r="G98" s="202"/>
      <c r="H98" s="202"/>
      <c r="I98" s="202"/>
      <c r="J98" s="203">
        <f>J123</f>
        <v>0</v>
      </c>
      <c r="K98" s="13"/>
      <c r="L98" s="200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00"/>
      <c r="C99" s="13"/>
      <c r="D99" s="201" t="s">
        <v>471</v>
      </c>
      <c r="E99" s="202"/>
      <c r="F99" s="202"/>
      <c r="G99" s="202"/>
      <c r="H99" s="202"/>
      <c r="I99" s="202"/>
      <c r="J99" s="203">
        <f>J156</f>
        <v>0</v>
      </c>
      <c r="K99" s="13"/>
      <c r="L99" s="200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00"/>
      <c r="C100" s="13"/>
      <c r="D100" s="201" t="s">
        <v>472</v>
      </c>
      <c r="E100" s="202"/>
      <c r="F100" s="202"/>
      <c r="G100" s="202"/>
      <c r="H100" s="202"/>
      <c r="I100" s="202"/>
      <c r="J100" s="203">
        <f>J174</f>
        <v>0</v>
      </c>
      <c r="K100" s="13"/>
      <c r="L100" s="200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00"/>
      <c r="C101" s="13"/>
      <c r="D101" s="201" t="s">
        <v>473</v>
      </c>
      <c r="E101" s="202"/>
      <c r="F101" s="202"/>
      <c r="G101" s="202"/>
      <c r="H101" s="202"/>
      <c r="I101" s="202"/>
      <c r="J101" s="203">
        <f>J180</f>
        <v>0</v>
      </c>
      <c r="K101" s="13"/>
      <c r="L101" s="200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8" t="str">
        <f>E7</f>
        <v>Dobrošov Kiosek - zpevněné plochy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110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 02 - Zpevněné plochy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Dobrošov</v>
      </c>
      <c r="G115" s="37"/>
      <c r="H115" s="37"/>
      <c r="I115" s="31" t="s">
        <v>22</v>
      </c>
      <c r="J115" s="68" t="str">
        <f>IF(J12="","",J12)</f>
        <v>30. 5. 2024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51"/>
      <c r="B120" s="152"/>
      <c r="C120" s="153" t="s">
        <v>122</v>
      </c>
      <c r="D120" s="154" t="s">
        <v>59</v>
      </c>
      <c r="E120" s="154" t="s">
        <v>55</v>
      </c>
      <c r="F120" s="154" t="s">
        <v>56</v>
      </c>
      <c r="G120" s="154" t="s">
        <v>123</v>
      </c>
      <c r="H120" s="154" t="s">
        <v>124</v>
      </c>
      <c r="I120" s="154" t="s">
        <v>125</v>
      </c>
      <c r="J120" s="154" t="s">
        <v>114</v>
      </c>
      <c r="K120" s="155" t="s">
        <v>126</v>
      </c>
      <c r="L120" s="156"/>
      <c r="M120" s="85" t="s">
        <v>1</v>
      </c>
      <c r="N120" s="86" t="s">
        <v>38</v>
      </c>
      <c r="O120" s="86" t="s">
        <v>127</v>
      </c>
      <c r="P120" s="86" t="s">
        <v>128</v>
      </c>
      <c r="Q120" s="86" t="s">
        <v>129</v>
      </c>
      <c r="R120" s="86" t="s">
        <v>130</v>
      </c>
      <c r="S120" s="86" t="s">
        <v>131</v>
      </c>
      <c r="T120" s="87" t="s">
        <v>132</v>
      </c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</row>
    <row r="121" s="2" customFormat="1" ht="22.8" customHeight="1">
      <c r="A121" s="37"/>
      <c r="B121" s="38"/>
      <c r="C121" s="92" t="s">
        <v>133</v>
      </c>
      <c r="D121" s="37"/>
      <c r="E121" s="37"/>
      <c r="F121" s="37"/>
      <c r="G121" s="37"/>
      <c r="H121" s="37"/>
      <c r="I121" s="37"/>
      <c r="J121" s="157">
        <f>BK121</f>
        <v>0</v>
      </c>
      <c r="K121" s="37"/>
      <c r="L121" s="38"/>
      <c r="M121" s="88"/>
      <c r="N121" s="72"/>
      <c r="O121" s="89"/>
      <c r="P121" s="158">
        <f>P122</f>
        <v>0</v>
      </c>
      <c r="Q121" s="89"/>
      <c r="R121" s="158">
        <f>R122</f>
        <v>8.0189641520000006</v>
      </c>
      <c r="S121" s="89"/>
      <c r="T121" s="15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116</v>
      </c>
      <c r="BK121" s="160">
        <f>BK122</f>
        <v>0</v>
      </c>
    </row>
    <row r="122" s="11" customFormat="1" ht="25.92" customHeight="1">
      <c r="A122" s="11"/>
      <c r="B122" s="161"/>
      <c r="C122" s="11"/>
      <c r="D122" s="162" t="s">
        <v>73</v>
      </c>
      <c r="E122" s="163" t="s">
        <v>474</v>
      </c>
      <c r="F122" s="163" t="s">
        <v>475</v>
      </c>
      <c r="G122" s="11"/>
      <c r="H122" s="11"/>
      <c r="I122" s="164"/>
      <c r="J122" s="165">
        <f>BK122</f>
        <v>0</v>
      </c>
      <c r="K122" s="11"/>
      <c r="L122" s="161"/>
      <c r="M122" s="166"/>
      <c r="N122" s="167"/>
      <c r="O122" s="167"/>
      <c r="P122" s="168">
        <f>P123+P156+P174+P180</f>
        <v>0</v>
      </c>
      <c r="Q122" s="167"/>
      <c r="R122" s="168">
        <f>R123+R156+R174+R180</f>
        <v>8.0189641520000006</v>
      </c>
      <c r="S122" s="167"/>
      <c r="T122" s="169">
        <f>T123+T156+T174+T180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2" t="s">
        <v>82</v>
      </c>
      <c r="AT122" s="170" t="s">
        <v>73</v>
      </c>
      <c r="AU122" s="170" t="s">
        <v>74</v>
      </c>
      <c r="AY122" s="162" t="s">
        <v>136</v>
      </c>
      <c r="BK122" s="171">
        <f>BK123+BK156+BK174+BK180</f>
        <v>0</v>
      </c>
    </row>
    <row r="123" s="11" customFormat="1" ht="22.8" customHeight="1">
      <c r="A123" s="11"/>
      <c r="B123" s="161"/>
      <c r="C123" s="11"/>
      <c r="D123" s="162" t="s">
        <v>73</v>
      </c>
      <c r="E123" s="204" t="s">
        <v>82</v>
      </c>
      <c r="F123" s="204" t="s">
        <v>135</v>
      </c>
      <c r="G123" s="11"/>
      <c r="H123" s="11"/>
      <c r="I123" s="164"/>
      <c r="J123" s="205">
        <f>BK123</f>
        <v>0</v>
      </c>
      <c r="K123" s="11"/>
      <c r="L123" s="161"/>
      <c r="M123" s="166"/>
      <c r="N123" s="167"/>
      <c r="O123" s="167"/>
      <c r="P123" s="168">
        <f>SUM(P124:P155)</f>
        <v>0</v>
      </c>
      <c r="Q123" s="167"/>
      <c r="R123" s="168">
        <f>SUM(R124:R155)</f>
        <v>0</v>
      </c>
      <c r="S123" s="167"/>
      <c r="T123" s="169">
        <f>SUM(T124:T155)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2" t="s">
        <v>82</v>
      </c>
      <c r="AT123" s="170" t="s">
        <v>73</v>
      </c>
      <c r="AU123" s="170" t="s">
        <v>82</v>
      </c>
      <c r="AY123" s="162" t="s">
        <v>136</v>
      </c>
      <c r="BK123" s="171">
        <f>SUM(BK124:BK155)</f>
        <v>0</v>
      </c>
    </row>
    <row r="124" s="2" customFormat="1" ht="33" customHeight="1">
      <c r="A124" s="37"/>
      <c r="B124" s="172"/>
      <c r="C124" s="173" t="s">
        <v>82</v>
      </c>
      <c r="D124" s="173" t="s">
        <v>137</v>
      </c>
      <c r="E124" s="174" t="s">
        <v>476</v>
      </c>
      <c r="F124" s="175" t="s">
        <v>477</v>
      </c>
      <c r="G124" s="176" t="s">
        <v>191</v>
      </c>
      <c r="H124" s="177">
        <v>128.37200000000001</v>
      </c>
      <c r="I124" s="178"/>
      <c r="J124" s="179">
        <f>ROUND(I124*H124,2)</f>
        <v>0</v>
      </c>
      <c r="K124" s="175" t="s">
        <v>478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141</v>
      </c>
      <c r="AT124" s="184" t="s">
        <v>137</v>
      </c>
      <c r="AU124" s="184" t="s">
        <v>84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141</v>
      </c>
      <c r="BM124" s="184" t="s">
        <v>479</v>
      </c>
    </row>
    <row r="125" s="15" customFormat="1">
      <c r="A125" s="15"/>
      <c r="B125" s="224"/>
      <c r="C125" s="15"/>
      <c r="D125" s="187" t="s">
        <v>259</v>
      </c>
      <c r="E125" s="225" t="s">
        <v>1</v>
      </c>
      <c r="F125" s="226" t="s">
        <v>480</v>
      </c>
      <c r="G125" s="15"/>
      <c r="H125" s="225" t="s">
        <v>1</v>
      </c>
      <c r="I125" s="227"/>
      <c r="J125" s="15"/>
      <c r="K125" s="15"/>
      <c r="L125" s="224"/>
      <c r="M125" s="228"/>
      <c r="N125" s="229"/>
      <c r="O125" s="229"/>
      <c r="P125" s="229"/>
      <c r="Q125" s="229"/>
      <c r="R125" s="229"/>
      <c r="S125" s="229"/>
      <c r="T125" s="23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25" t="s">
        <v>259</v>
      </c>
      <c r="AU125" s="225" t="s">
        <v>84</v>
      </c>
      <c r="AV125" s="15" t="s">
        <v>82</v>
      </c>
      <c r="AW125" s="15" t="s">
        <v>31</v>
      </c>
      <c r="AX125" s="15" t="s">
        <v>74</v>
      </c>
      <c r="AY125" s="225" t="s">
        <v>136</v>
      </c>
    </row>
    <row r="126" s="12" customFormat="1">
      <c r="A126" s="12"/>
      <c r="B126" s="186"/>
      <c r="C126" s="12"/>
      <c r="D126" s="187" t="s">
        <v>259</v>
      </c>
      <c r="E126" s="188" t="s">
        <v>1</v>
      </c>
      <c r="F126" s="189" t="s">
        <v>481</v>
      </c>
      <c r="G126" s="12"/>
      <c r="H126" s="190">
        <v>45.735999999999997</v>
      </c>
      <c r="I126" s="191"/>
      <c r="J126" s="12"/>
      <c r="K126" s="12"/>
      <c r="L126" s="186"/>
      <c r="M126" s="192"/>
      <c r="N126" s="193"/>
      <c r="O126" s="193"/>
      <c r="P126" s="193"/>
      <c r="Q126" s="193"/>
      <c r="R126" s="193"/>
      <c r="S126" s="193"/>
      <c r="T126" s="19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188" t="s">
        <v>259</v>
      </c>
      <c r="AU126" s="188" t="s">
        <v>84</v>
      </c>
      <c r="AV126" s="12" t="s">
        <v>84</v>
      </c>
      <c r="AW126" s="12" t="s">
        <v>31</v>
      </c>
      <c r="AX126" s="12" t="s">
        <v>74</v>
      </c>
      <c r="AY126" s="188" t="s">
        <v>136</v>
      </c>
    </row>
    <row r="127" s="12" customFormat="1">
      <c r="A127" s="12"/>
      <c r="B127" s="186"/>
      <c r="C127" s="12"/>
      <c r="D127" s="187" t="s">
        <v>259</v>
      </c>
      <c r="E127" s="188" t="s">
        <v>1</v>
      </c>
      <c r="F127" s="189" t="s">
        <v>482</v>
      </c>
      <c r="G127" s="12"/>
      <c r="H127" s="190">
        <v>43.674999999999997</v>
      </c>
      <c r="I127" s="191"/>
      <c r="J127" s="12"/>
      <c r="K127" s="12"/>
      <c r="L127" s="186"/>
      <c r="M127" s="192"/>
      <c r="N127" s="193"/>
      <c r="O127" s="193"/>
      <c r="P127" s="193"/>
      <c r="Q127" s="193"/>
      <c r="R127" s="193"/>
      <c r="S127" s="193"/>
      <c r="T127" s="19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188" t="s">
        <v>259</v>
      </c>
      <c r="AU127" s="188" t="s">
        <v>84</v>
      </c>
      <c r="AV127" s="12" t="s">
        <v>84</v>
      </c>
      <c r="AW127" s="12" t="s">
        <v>31</v>
      </c>
      <c r="AX127" s="12" t="s">
        <v>74</v>
      </c>
      <c r="AY127" s="188" t="s">
        <v>136</v>
      </c>
    </row>
    <row r="128" s="12" customFormat="1">
      <c r="A128" s="12"/>
      <c r="B128" s="186"/>
      <c r="C128" s="12"/>
      <c r="D128" s="187" t="s">
        <v>259</v>
      </c>
      <c r="E128" s="188" t="s">
        <v>1</v>
      </c>
      <c r="F128" s="189" t="s">
        <v>483</v>
      </c>
      <c r="G128" s="12"/>
      <c r="H128" s="190">
        <v>38.960999999999999</v>
      </c>
      <c r="I128" s="191"/>
      <c r="J128" s="12"/>
      <c r="K128" s="12"/>
      <c r="L128" s="186"/>
      <c r="M128" s="192"/>
      <c r="N128" s="193"/>
      <c r="O128" s="193"/>
      <c r="P128" s="193"/>
      <c r="Q128" s="193"/>
      <c r="R128" s="193"/>
      <c r="S128" s="193"/>
      <c r="T128" s="19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188" t="s">
        <v>259</v>
      </c>
      <c r="AU128" s="188" t="s">
        <v>84</v>
      </c>
      <c r="AV128" s="12" t="s">
        <v>84</v>
      </c>
      <c r="AW128" s="12" t="s">
        <v>31</v>
      </c>
      <c r="AX128" s="12" t="s">
        <v>74</v>
      </c>
      <c r="AY128" s="188" t="s">
        <v>136</v>
      </c>
    </row>
    <row r="129" s="14" customFormat="1">
      <c r="A129" s="14"/>
      <c r="B129" s="216"/>
      <c r="C129" s="14"/>
      <c r="D129" s="187" t="s">
        <v>259</v>
      </c>
      <c r="E129" s="217" t="s">
        <v>1</v>
      </c>
      <c r="F129" s="218" t="s">
        <v>441</v>
      </c>
      <c r="G129" s="14"/>
      <c r="H129" s="219">
        <v>128.37200000000001</v>
      </c>
      <c r="I129" s="220"/>
      <c r="J129" s="14"/>
      <c r="K129" s="14"/>
      <c r="L129" s="216"/>
      <c r="M129" s="221"/>
      <c r="N129" s="222"/>
      <c r="O129" s="222"/>
      <c r="P129" s="222"/>
      <c r="Q129" s="222"/>
      <c r="R129" s="222"/>
      <c r="S129" s="222"/>
      <c r="T129" s="22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17" t="s">
        <v>259</v>
      </c>
      <c r="AU129" s="217" t="s">
        <v>84</v>
      </c>
      <c r="AV129" s="14" t="s">
        <v>141</v>
      </c>
      <c r="AW129" s="14" t="s">
        <v>31</v>
      </c>
      <c r="AX129" s="14" t="s">
        <v>82</v>
      </c>
      <c r="AY129" s="217" t="s">
        <v>136</v>
      </c>
    </row>
    <row r="130" s="2" customFormat="1" ht="37.8" customHeight="1">
      <c r="A130" s="37"/>
      <c r="B130" s="172"/>
      <c r="C130" s="173" t="s">
        <v>84</v>
      </c>
      <c r="D130" s="173" t="s">
        <v>137</v>
      </c>
      <c r="E130" s="174" t="s">
        <v>484</v>
      </c>
      <c r="F130" s="175" t="s">
        <v>485</v>
      </c>
      <c r="G130" s="176" t="s">
        <v>191</v>
      </c>
      <c r="H130" s="177">
        <v>50</v>
      </c>
      <c r="I130" s="178"/>
      <c r="J130" s="179">
        <f>ROUND(I130*H130,2)</f>
        <v>0</v>
      </c>
      <c r="K130" s="175" t="s">
        <v>478</v>
      </c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141</v>
      </c>
      <c r="AT130" s="184" t="s">
        <v>137</v>
      </c>
      <c r="AU130" s="184" t="s">
        <v>84</v>
      </c>
      <c r="AY130" s="18" t="s">
        <v>136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141</v>
      </c>
      <c r="BM130" s="184" t="s">
        <v>486</v>
      </c>
    </row>
    <row r="131" s="15" customFormat="1">
      <c r="A131" s="15"/>
      <c r="B131" s="224"/>
      <c r="C131" s="15"/>
      <c r="D131" s="187" t="s">
        <v>259</v>
      </c>
      <c r="E131" s="225" t="s">
        <v>1</v>
      </c>
      <c r="F131" s="226" t="s">
        <v>487</v>
      </c>
      <c r="G131" s="15"/>
      <c r="H131" s="225" t="s">
        <v>1</v>
      </c>
      <c r="I131" s="227"/>
      <c r="J131" s="15"/>
      <c r="K131" s="15"/>
      <c r="L131" s="224"/>
      <c r="M131" s="228"/>
      <c r="N131" s="229"/>
      <c r="O131" s="229"/>
      <c r="P131" s="229"/>
      <c r="Q131" s="229"/>
      <c r="R131" s="229"/>
      <c r="S131" s="229"/>
      <c r="T131" s="23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25" t="s">
        <v>259</v>
      </c>
      <c r="AU131" s="225" t="s">
        <v>84</v>
      </c>
      <c r="AV131" s="15" t="s">
        <v>82</v>
      </c>
      <c r="AW131" s="15" t="s">
        <v>31</v>
      </c>
      <c r="AX131" s="15" t="s">
        <v>74</v>
      </c>
      <c r="AY131" s="225" t="s">
        <v>136</v>
      </c>
    </row>
    <row r="132" s="12" customFormat="1">
      <c r="A132" s="12"/>
      <c r="B132" s="186"/>
      <c r="C132" s="12"/>
      <c r="D132" s="187" t="s">
        <v>259</v>
      </c>
      <c r="E132" s="188" t="s">
        <v>1</v>
      </c>
      <c r="F132" s="189" t="s">
        <v>233</v>
      </c>
      <c r="G132" s="12"/>
      <c r="H132" s="190">
        <v>50</v>
      </c>
      <c r="I132" s="191"/>
      <c r="J132" s="12"/>
      <c r="K132" s="12"/>
      <c r="L132" s="186"/>
      <c r="M132" s="192"/>
      <c r="N132" s="193"/>
      <c r="O132" s="193"/>
      <c r="P132" s="193"/>
      <c r="Q132" s="193"/>
      <c r="R132" s="193"/>
      <c r="S132" s="193"/>
      <c r="T132" s="19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88" t="s">
        <v>259</v>
      </c>
      <c r="AU132" s="188" t="s">
        <v>84</v>
      </c>
      <c r="AV132" s="12" t="s">
        <v>84</v>
      </c>
      <c r="AW132" s="12" t="s">
        <v>31</v>
      </c>
      <c r="AX132" s="12" t="s">
        <v>82</v>
      </c>
      <c r="AY132" s="188" t="s">
        <v>136</v>
      </c>
    </row>
    <row r="133" s="2" customFormat="1" ht="37.8" customHeight="1">
      <c r="A133" s="37"/>
      <c r="B133" s="172"/>
      <c r="C133" s="173" t="s">
        <v>145</v>
      </c>
      <c r="D133" s="173" t="s">
        <v>137</v>
      </c>
      <c r="E133" s="174" t="s">
        <v>168</v>
      </c>
      <c r="F133" s="175" t="s">
        <v>488</v>
      </c>
      <c r="G133" s="176" t="s">
        <v>191</v>
      </c>
      <c r="H133" s="177">
        <v>128.37200000000001</v>
      </c>
      <c r="I133" s="178"/>
      <c r="J133" s="179">
        <f>ROUND(I133*H133,2)</f>
        <v>0</v>
      </c>
      <c r="K133" s="175" t="s">
        <v>478</v>
      </c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141</v>
      </c>
      <c r="AT133" s="184" t="s">
        <v>137</v>
      </c>
      <c r="AU133" s="184" t="s">
        <v>84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141</v>
      </c>
      <c r="BM133" s="184" t="s">
        <v>489</v>
      </c>
    </row>
    <row r="134" s="15" customFormat="1">
      <c r="A134" s="15"/>
      <c r="B134" s="224"/>
      <c r="C134" s="15"/>
      <c r="D134" s="187" t="s">
        <v>259</v>
      </c>
      <c r="E134" s="225" t="s">
        <v>1</v>
      </c>
      <c r="F134" s="226" t="s">
        <v>480</v>
      </c>
      <c r="G134" s="15"/>
      <c r="H134" s="225" t="s">
        <v>1</v>
      </c>
      <c r="I134" s="227"/>
      <c r="J134" s="15"/>
      <c r="K134" s="15"/>
      <c r="L134" s="224"/>
      <c r="M134" s="228"/>
      <c r="N134" s="229"/>
      <c r="O134" s="229"/>
      <c r="P134" s="229"/>
      <c r="Q134" s="229"/>
      <c r="R134" s="229"/>
      <c r="S134" s="229"/>
      <c r="T134" s="23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25" t="s">
        <v>259</v>
      </c>
      <c r="AU134" s="225" t="s">
        <v>84</v>
      </c>
      <c r="AV134" s="15" t="s">
        <v>82</v>
      </c>
      <c r="AW134" s="15" t="s">
        <v>31</v>
      </c>
      <c r="AX134" s="15" t="s">
        <v>74</v>
      </c>
      <c r="AY134" s="225" t="s">
        <v>136</v>
      </c>
    </row>
    <row r="135" s="15" customFormat="1">
      <c r="A135" s="15"/>
      <c r="B135" s="224"/>
      <c r="C135" s="15"/>
      <c r="D135" s="187" t="s">
        <v>259</v>
      </c>
      <c r="E135" s="225" t="s">
        <v>1</v>
      </c>
      <c r="F135" s="226" t="s">
        <v>490</v>
      </c>
      <c r="G135" s="15"/>
      <c r="H135" s="225" t="s">
        <v>1</v>
      </c>
      <c r="I135" s="227"/>
      <c r="J135" s="15"/>
      <c r="K135" s="15"/>
      <c r="L135" s="224"/>
      <c r="M135" s="228"/>
      <c r="N135" s="229"/>
      <c r="O135" s="229"/>
      <c r="P135" s="229"/>
      <c r="Q135" s="229"/>
      <c r="R135" s="229"/>
      <c r="S135" s="229"/>
      <c r="T135" s="23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25" t="s">
        <v>259</v>
      </c>
      <c r="AU135" s="225" t="s">
        <v>84</v>
      </c>
      <c r="AV135" s="15" t="s">
        <v>82</v>
      </c>
      <c r="AW135" s="15" t="s">
        <v>31</v>
      </c>
      <c r="AX135" s="15" t="s">
        <v>74</v>
      </c>
      <c r="AY135" s="225" t="s">
        <v>136</v>
      </c>
    </row>
    <row r="136" s="12" customFormat="1">
      <c r="A136" s="12"/>
      <c r="B136" s="186"/>
      <c r="C136" s="12"/>
      <c r="D136" s="187" t="s">
        <v>259</v>
      </c>
      <c r="E136" s="188" t="s">
        <v>1</v>
      </c>
      <c r="F136" s="189" t="s">
        <v>481</v>
      </c>
      <c r="G136" s="12"/>
      <c r="H136" s="190">
        <v>45.735999999999997</v>
      </c>
      <c r="I136" s="191"/>
      <c r="J136" s="12"/>
      <c r="K136" s="12"/>
      <c r="L136" s="186"/>
      <c r="M136" s="192"/>
      <c r="N136" s="193"/>
      <c r="O136" s="193"/>
      <c r="P136" s="193"/>
      <c r="Q136" s="193"/>
      <c r="R136" s="193"/>
      <c r="S136" s="193"/>
      <c r="T136" s="19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188" t="s">
        <v>259</v>
      </c>
      <c r="AU136" s="188" t="s">
        <v>84</v>
      </c>
      <c r="AV136" s="12" t="s">
        <v>84</v>
      </c>
      <c r="AW136" s="12" t="s">
        <v>31</v>
      </c>
      <c r="AX136" s="12" t="s">
        <v>74</v>
      </c>
      <c r="AY136" s="188" t="s">
        <v>136</v>
      </c>
    </row>
    <row r="137" s="12" customFormat="1">
      <c r="A137" s="12"/>
      <c r="B137" s="186"/>
      <c r="C137" s="12"/>
      <c r="D137" s="187" t="s">
        <v>259</v>
      </c>
      <c r="E137" s="188" t="s">
        <v>1</v>
      </c>
      <c r="F137" s="189" t="s">
        <v>482</v>
      </c>
      <c r="G137" s="12"/>
      <c r="H137" s="190">
        <v>43.674999999999997</v>
      </c>
      <c r="I137" s="191"/>
      <c r="J137" s="12"/>
      <c r="K137" s="12"/>
      <c r="L137" s="186"/>
      <c r="M137" s="192"/>
      <c r="N137" s="193"/>
      <c r="O137" s="193"/>
      <c r="P137" s="193"/>
      <c r="Q137" s="193"/>
      <c r="R137" s="193"/>
      <c r="S137" s="193"/>
      <c r="T137" s="19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188" t="s">
        <v>259</v>
      </c>
      <c r="AU137" s="188" t="s">
        <v>84</v>
      </c>
      <c r="AV137" s="12" t="s">
        <v>84</v>
      </c>
      <c r="AW137" s="12" t="s">
        <v>31</v>
      </c>
      <c r="AX137" s="12" t="s">
        <v>74</v>
      </c>
      <c r="AY137" s="188" t="s">
        <v>136</v>
      </c>
    </row>
    <row r="138" s="12" customFormat="1">
      <c r="A138" s="12"/>
      <c r="B138" s="186"/>
      <c r="C138" s="12"/>
      <c r="D138" s="187" t="s">
        <v>259</v>
      </c>
      <c r="E138" s="188" t="s">
        <v>1</v>
      </c>
      <c r="F138" s="189" t="s">
        <v>483</v>
      </c>
      <c r="G138" s="12"/>
      <c r="H138" s="190">
        <v>38.960999999999999</v>
      </c>
      <c r="I138" s="191"/>
      <c r="J138" s="12"/>
      <c r="K138" s="12"/>
      <c r="L138" s="186"/>
      <c r="M138" s="192"/>
      <c r="N138" s="193"/>
      <c r="O138" s="193"/>
      <c r="P138" s="193"/>
      <c r="Q138" s="193"/>
      <c r="R138" s="193"/>
      <c r="S138" s="193"/>
      <c r="T138" s="19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188" t="s">
        <v>259</v>
      </c>
      <c r="AU138" s="188" t="s">
        <v>84</v>
      </c>
      <c r="AV138" s="12" t="s">
        <v>84</v>
      </c>
      <c r="AW138" s="12" t="s">
        <v>31</v>
      </c>
      <c r="AX138" s="12" t="s">
        <v>74</v>
      </c>
      <c r="AY138" s="188" t="s">
        <v>136</v>
      </c>
    </row>
    <row r="139" s="14" customFormat="1">
      <c r="A139" s="14"/>
      <c r="B139" s="216"/>
      <c r="C139" s="14"/>
      <c r="D139" s="187" t="s">
        <v>259</v>
      </c>
      <c r="E139" s="217" t="s">
        <v>1</v>
      </c>
      <c r="F139" s="218" t="s">
        <v>441</v>
      </c>
      <c r="G139" s="14"/>
      <c r="H139" s="219">
        <v>128.37200000000001</v>
      </c>
      <c r="I139" s="220"/>
      <c r="J139" s="14"/>
      <c r="K139" s="14"/>
      <c r="L139" s="216"/>
      <c r="M139" s="221"/>
      <c r="N139" s="222"/>
      <c r="O139" s="222"/>
      <c r="P139" s="222"/>
      <c r="Q139" s="222"/>
      <c r="R139" s="222"/>
      <c r="S139" s="222"/>
      <c r="T139" s="22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7" t="s">
        <v>259</v>
      </c>
      <c r="AU139" s="217" t="s">
        <v>84</v>
      </c>
      <c r="AV139" s="14" t="s">
        <v>141</v>
      </c>
      <c r="AW139" s="14" t="s">
        <v>31</v>
      </c>
      <c r="AX139" s="14" t="s">
        <v>82</v>
      </c>
      <c r="AY139" s="217" t="s">
        <v>136</v>
      </c>
    </row>
    <row r="140" s="2" customFormat="1" ht="37.8" customHeight="1">
      <c r="A140" s="37"/>
      <c r="B140" s="172"/>
      <c r="C140" s="173" t="s">
        <v>141</v>
      </c>
      <c r="D140" s="173" t="s">
        <v>137</v>
      </c>
      <c r="E140" s="174" t="s">
        <v>491</v>
      </c>
      <c r="F140" s="175" t="s">
        <v>492</v>
      </c>
      <c r="G140" s="176" t="s">
        <v>191</v>
      </c>
      <c r="H140" s="177">
        <v>513.48800000000006</v>
      </c>
      <c r="I140" s="178"/>
      <c r="J140" s="179">
        <f>ROUND(I140*H140,2)</f>
        <v>0</v>
      </c>
      <c r="K140" s="175" t="s">
        <v>478</v>
      </c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141</v>
      </c>
      <c r="AT140" s="184" t="s">
        <v>137</v>
      </c>
      <c r="AU140" s="184" t="s">
        <v>84</v>
      </c>
      <c r="AY140" s="18" t="s">
        <v>136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141</v>
      </c>
      <c r="BM140" s="184" t="s">
        <v>493</v>
      </c>
    </row>
    <row r="141" s="12" customFormat="1">
      <c r="A141" s="12"/>
      <c r="B141" s="186"/>
      <c r="C141" s="12"/>
      <c r="D141" s="187" t="s">
        <v>259</v>
      </c>
      <c r="E141" s="188" t="s">
        <v>1</v>
      </c>
      <c r="F141" s="189" t="s">
        <v>494</v>
      </c>
      <c r="G141" s="12"/>
      <c r="H141" s="190">
        <v>128.37200000000001</v>
      </c>
      <c r="I141" s="191"/>
      <c r="J141" s="12"/>
      <c r="K141" s="12"/>
      <c r="L141" s="186"/>
      <c r="M141" s="192"/>
      <c r="N141" s="193"/>
      <c r="O141" s="193"/>
      <c r="P141" s="193"/>
      <c r="Q141" s="193"/>
      <c r="R141" s="193"/>
      <c r="S141" s="193"/>
      <c r="T141" s="19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188" t="s">
        <v>259</v>
      </c>
      <c r="AU141" s="188" t="s">
        <v>84</v>
      </c>
      <c r="AV141" s="12" t="s">
        <v>84</v>
      </c>
      <c r="AW141" s="12" t="s">
        <v>31</v>
      </c>
      <c r="AX141" s="12" t="s">
        <v>82</v>
      </c>
      <c r="AY141" s="188" t="s">
        <v>136</v>
      </c>
    </row>
    <row r="142" s="12" customFormat="1">
      <c r="A142" s="12"/>
      <c r="B142" s="186"/>
      <c r="C142" s="12"/>
      <c r="D142" s="187" t="s">
        <v>259</v>
      </c>
      <c r="E142" s="12"/>
      <c r="F142" s="189" t="s">
        <v>495</v>
      </c>
      <c r="G142" s="12"/>
      <c r="H142" s="190">
        <v>513.48800000000006</v>
      </c>
      <c r="I142" s="191"/>
      <c r="J142" s="12"/>
      <c r="K142" s="12"/>
      <c r="L142" s="186"/>
      <c r="M142" s="192"/>
      <c r="N142" s="193"/>
      <c r="O142" s="193"/>
      <c r="P142" s="193"/>
      <c r="Q142" s="193"/>
      <c r="R142" s="193"/>
      <c r="S142" s="193"/>
      <c r="T142" s="19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188" t="s">
        <v>259</v>
      </c>
      <c r="AU142" s="188" t="s">
        <v>84</v>
      </c>
      <c r="AV142" s="12" t="s">
        <v>84</v>
      </c>
      <c r="AW142" s="12" t="s">
        <v>3</v>
      </c>
      <c r="AX142" s="12" t="s">
        <v>82</v>
      </c>
      <c r="AY142" s="188" t="s">
        <v>136</v>
      </c>
    </row>
    <row r="143" s="2" customFormat="1" ht="24.15" customHeight="1">
      <c r="A143" s="37"/>
      <c r="B143" s="172"/>
      <c r="C143" s="173" t="s">
        <v>153</v>
      </c>
      <c r="D143" s="173" t="s">
        <v>137</v>
      </c>
      <c r="E143" s="174" t="s">
        <v>496</v>
      </c>
      <c r="F143" s="175" t="s">
        <v>497</v>
      </c>
      <c r="G143" s="176" t="s">
        <v>191</v>
      </c>
      <c r="H143" s="177">
        <v>50</v>
      </c>
      <c r="I143" s="178"/>
      <c r="J143" s="179">
        <f>ROUND(I143*H143,2)</f>
        <v>0</v>
      </c>
      <c r="K143" s="175" t="s">
        <v>478</v>
      </c>
      <c r="L143" s="38"/>
      <c r="M143" s="180" t="s">
        <v>1</v>
      </c>
      <c r="N143" s="181" t="s">
        <v>39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141</v>
      </c>
      <c r="AT143" s="184" t="s">
        <v>137</v>
      </c>
      <c r="AU143" s="184" t="s">
        <v>84</v>
      </c>
      <c r="AY143" s="18" t="s">
        <v>136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82</v>
      </c>
      <c r="BK143" s="185">
        <f>ROUND(I143*H143,2)</f>
        <v>0</v>
      </c>
      <c r="BL143" s="18" t="s">
        <v>141</v>
      </c>
      <c r="BM143" s="184" t="s">
        <v>498</v>
      </c>
    </row>
    <row r="144" s="15" customFormat="1">
      <c r="A144" s="15"/>
      <c r="B144" s="224"/>
      <c r="C144" s="15"/>
      <c r="D144" s="187" t="s">
        <v>259</v>
      </c>
      <c r="E144" s="225" t="s">
        <v>1</v>
      </c>
      <c r="F144" s="226" t="s">
        <v>487</v>
      </c>
      <c r="G144" s="15"/>
      <c r="H144" s="225" t="s">
        <v>1</v>
      </c>
      <c r="I144" s="227"/>
      <c r="J144" s="15"/>
      <c r="K144" s="15"/>
      <c r="L144" s="224"/>
      <c r="M144" s="228"/>
      <c r="N144" s="229"/>
      <c r="O144" s="229"/>
      <c r="P144" s="229"/>
      <c r="Q144" s="229"/>
      <c r="R144" s="229"/>
      <c r="S144" s="229"/>
      <c r="T144" s="23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5" t="s">
        <v>259</v>
      </c>
      <c r="AU144" s="225" t="s">
        <v>84</v>
      </c>
      <c r="AV144" s="15" t="s">
        <v>82</v>
      </c>
      <c r="AW144" s="15" t="s">
        <v>31</v>
      </c>
      <c r="AX144" s="15" t="s">
        <v>74</v>
      </c>
      <c r="AY144" s="225" t="s">
        <v>136</v>
      </c>
    </row>
    <row r="145" s="12" customFormat="1">
      <c r="A145" s="12"/>
      <c r="B145" s="186"/>
      <c r="C145" s="12"/>
      <c r="D145" s="187" t="s">
        <v>259</v>
      </c>
      <c r="E145" s="188" t="s">
        <v>1</v>
      </c>
      <c r="F145" s="189" t="s">
        <v>233</v>
      </c>
      <c r="G145" s="12"/>
      <c r="H145" s="190">
        <v>50</v>
      </c>
      <c r="I145" s="191"/>
      <c r="J145" s="12"/>
      <c r="K145" s="12"/>
      <c r="L145" s="186"/>
      <c r="M145" s="192"/>
      <c r="N145" s="193"/>
      <c r="O145" s="193"/>
      <c r="P145" s="193"/>
      <c r="Q145" s="193"/>
      <c r="R145" s="193"/>
      <c r="S145" s="193"/>
      <c r="T145" s="19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188" t="s">
        <v>259</v>
      </c>
      <c r="AU145" s="188" t="s">
        <v>84</v>
      </c>
      <c r="AV145" s="12" t="s">
        <v>84</v>
      </c>
      <c r="AW145" s="12" t="s">
        <v>31</v>
      </c>
      <c r="AX145" s="12" t="s">
        <v>82</v>
      </c>
      <c r="AY145" s="188" t="s">
        <v>136</v>
      </c>
    </row>
    <row r="146" s="2" customFormat="1" ht="24.15" customHeight="1">
      <c r="A146" s="37"/>
      <c r="B146" s="172"/>
      <c r="C146" s="173" t="s">
        <v>149</v>
      </c>
      <c r="D146" s="173" t="s">
        <v>137</v>
      </c>
      <c r="E146" s="174" t="s">
        <v>499</v>
      </c>
      <c r="F146" s="175" t="s">
        <v>500</v>
      </c>
      <c r="G146" s="176" t="s">
        <v>191</v>
      </c>
      <c r="H146" s="177">
        <v>50</v>
      </c>
      <c r="I146" s="178"/>
      <c r="J146" s="179">
        <f>ROUND(I146*H146,2)</f>
        <v>0</v>
      </c>
      <c r="K146" s="175" t="s">
        <v>478</v>
      </c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141</v>
      </c>
      <c r="AT146" s="184" t="s">
        <v>137</v>
      </c>
      <c r="AU146" s="184" t="s">
        <v>84</v>
      </c>
      <c r="AY146" s="18" t="s">
        <v>136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141</v>
      </c>
      <c r="BM146" s="184" t="s">
        <v>501</v>
      </c>
    </row>
    <row r="147" s="15" customFormat="1">
      <c r="A147" s="15"/>
      <c r="B147" s="224"/>
      <c r="C147" s="15"/>
      <c r="D147" s="187" t="s">
        <v>259</v>
      </c>
      <c r="E147" s="225" t="s">
        <v>1</v>
      </c>
      <c r="F147" s="226" t="s">
        <v>487</v>
      </c>
      <c r="G147" s="15"/>
      <c r="H147" s="225" t="s">
        <v>1</v>
      </c>
      <c r="I147" s="227"/>
      <c r="J147" s="15"/>
      <c r="K147" s="15"/>
      <c r="L147" s="224"/>
      <c r="M147" s="228"/>
      <c r="N147" s="229"/>
      <c r="O147" s="229"/>
      <c r="P147" s="229"/>
      <c r="Q147" s="229"/>
      <c r="R147" s="229"/>
      <c r="S147" s="229"/>
      <c r="T147" s="23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25" t="s">
        <v>259</v>
      </c>
      <c r="AU147" s="225" t="s">
        <v>84</v>
      </c>
      <c r="AV147" s="15" t="s">
        <v>82</v>
      </c>
      <c r="AW147" s="15" t="s">
        <v>31</v>
      </c>
      <c r="AX147" s="15" t="s">
        <v>74</v>
      </c>
      <c r="AY147" s="225" t="s">
        <v>136</v>
      </c>
    </row>
    <row r="148" s="12" customFormat="1">
      <c r="A148" s="12"/>
      <c r="B148" s="186"/>
      <c r="C148" s="12"/>
      <c r="D148" s="187" t="s">
        <v>259</v>
      </c>
      <c r="E148" s="188" t="s">
        <v>1</v>
      </c>
      <c r="F148" s="189" t="s">
        <v>233</v>
      </c>
      <c r="G148" s="12"/>
      <c r="H148" s="190">
        <v>50</v>
      </c>
      <c r="I148" s="191"/>
      <c r="J148" s="12"/>
      <c r="K148" s="12"/>
      <c r="L148" s="186"/>
      <c r="M148" s="192"/>
      <c r="N148" s="193"/>
      <c r="O148" s="193"/>
      <c r="P148" s="193"/>
      <c r="Q148" s="193"/>
      <c r="R148" s="193"/>
      <c r="S148" s="193"/>
      <c r="T148" s="19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88" t="s">
        <v>259</v>
      </c>
      <c r="AU148" s="188" t="s">
        <v>84</v>
      </c>
      <c r="AV148" s="12" t="s">
        <v>84</v>
      </c>
      <c r="AW148" s="12" t="s">
        <v>31</v>
      </c>
      <c r="AX148" s="12" t="s">
        <v>82</v>
      </c>
      <c r="AY148" s="188" t="s">
        <v>136</v>
      </c>
    </row>
    <row r="149" s="2" customFormat="1" ht="24.15" customHeight="1">
      <c r="A149" s="37"/>
      <c r="B149" s="172"/>
      <c r="C149" s="173" t="s">
        <v>160</v>
      </c>
      <c r="D149" s="173" t="s">
        <v>137</v>
      </c>
      <c r="E149" s="174" t="s">
        <v>502</v>
      </c>
      <c r="F149" s="175" t="s">
        <v>503</v>
      </c>
      <c r="G149" s="176" t="s">
        <v>191</v>
      </c>
      <c r="H149" s="177">
        <v>50</v>
      </c>
      <c r="I149" s="178"/>
      <c r="J149" s="179">
        <f>ROUND(I149*H149,2)</f>
        <v>0</v>
      </c>
      <c r="K149" s="175" t="s">
        <v>504</v>
      </c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141</v>
      </c>
      <c r="AT149" s="184" t="s">
        <v>137</v>
      </c>
      <c r="AU149" s="184" t="s">
        <v>84</v>
      </c>
      <c r="AY149" s="18" t="s">
        <v>136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141</v>
      </c>
      <c r="BM149" s="184" t="s">
        <v>505</v>
      </c>
    </row>
    <row r="150" s="2" customFormat="1" ht="24.15" customHeight="1">
      <c r="A150" s="37"/>
      <c r="B150" s="172"/>
      <c r="C150" s="173" t="s">
        <v>152</v>
      </c>
      <c r="D150" s="173" t="s">
        <v>137</v>
      </c>
      <c r="E150" s="174" t="s">
        <v>506</v>
      </c>
      <c r="F150" s="175" t="s">
        <v>507</v>
      </c>
      <c r="G150" s="176" t="s">
        <v>278</v>
      </c>
      <c r="H150" s="177">
        <v>141.06999999999999</v>
      </c>
      <c r="I150" s="178"/>
      <c r="J150" s="179">
        <f>ROUND(I150*H150,2)</f>
        <v>0</v>
      </c>
      <c r="K150" s="175" t="s">
        <v>478</v>
      </c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141</v>
      </c>
      <c r="AT150" s="184" t="s">
        <v>137</v>
      </c>
      <c r="AU150" s="184" t="s">
        <v>84</v>
      </c>
      <c r="AY150" s="18" t="s">
        <v>136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141</v>
      </c>
      <c r="BM150" s="184" t="s">
        <v>508</v>
      </c>
    </row>
    <row r="151" s="12" customFormat="1">
      <c r="A151" s="12"/>
      <c r="B151" s="186"/>
      <c r="C151" s="12"/>
      <c r="D151" s="187" t="s">
        <v>259</v>
      </c>
      <c r="E151" s="188" t="s">
        <v>1</v>
      </c>
      <c r="F151" s="189" t="s">
        <v>509</v>
      </c>
      <c r="G151" s="12"/>
      <c r="H151" s="190">
        <v>78.372</v>
      </c>
      <c r="I151" s="191"/>
      <c r="J151" s="12"/>
      <c r="K151" s="12"/>
      <c r="L151" s="186"/>
      <c r="M151" s="192"/>
      <c r="N151" s="193"/>
      <c r="O151" s="193"/>
      <c r="P151" s="193"/>
      <c r="Q151" s="193"/>
      <c r="R151" s="193"/>
      <c r="S151" s="193"/>
      <c r="T151" s="19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188" t="s">
        <v>259</v>
      </c>
      <c r="AU151" s="188" t="s">
        <v>84</v>
      </c>
      <c r="AV151" s="12" t="s">
        <v>84</v>
      </c>
      <c r="AW151" s="12" t="s">
        <v>31</v>
      </c>
      <c r="AX151" s="12" t="s">
        <v>82</v>
      </c>
      <c r="AY151" s="188" t="s">
        <v>136</v>
      </c>
    </row>
    <row r="152" s="12" customFormat="1">
      <c r="A152" s="12"/>
      <c r="B152" s="186"/>
      <c r="C152" s="12"/>
      <c r="D152" s="187" t="s">
        <v>259</v>
      </c>
      <c r="E152" s="12"/>
      <c r="F152" s="189" t="s">
        <v>510</v>
      </c>
      <c r="G152" s="12"/>
      <c r="H152" s="190">
        <v>141.06999999999999</v>
      </c>
      <c r="I152" s="191"/>
      <c r="J152" s="12"/>
      <c r="K152" s="12"/>
      <c r="L152" s="186"/>
      <c r="M152" s="192"/>
      <c r="N152" s="193"/>
      <c r="O152" s="193"/>
      <c r="P152" s="193"/>
      <c r="Q152" s="193"/>
      <c r="R152" s="193"/>
      <c r="S152" s="193"/>
      <c r="T152" s="194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188" t="s">
        <v>259</v>
      </c>
      <c r="AU152" s="188" t="s">
        <v>84</v>
      </c>
      <c r="AV152" s="12" t="s">
        <v>84</v>
      </c>
      <c r="AW152" s="12" t="s">
        <v>3</v>
      </c>
      <c r="AX152" s="12" t="s">
        <v>82</v>
      </c>
      <c r="AY152" s="188" t="s">
        <v>136</v>
      </c>
    </row>
    <row r="153" s="2" customFormat="1" ht="16.5" customHeight="1">
      <c r="A153" s="37"/>
      <c r="B153" s="172"/>
      <c r="C153" s="173" t="s">
        <v>167</v>
      </c>
      <c r="D153" s="173" t="s">
        <v>137</v>
      </c>
      <c r="E153" s="174" t="s">
        <v>511</v>
      </c>
      <c r="F153" s="175" t="s">
        <v>512</v>
      </c>
      <c r="G153" s="176" t="s">
        <v>191</v>
      </c>
      <c r="H153" s="177">
        <v>50</v>
      </c>
      <c r="I153" s="178"/>
      <c r="J153" s="179">
        <f>ROUND(I153*H153,2)</f>
        <v>0</v>
      </c>
      <c r="K153" s="175" t="s">
        <v>478</v>
      </c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141</v>
      </c>
      <c r="AT153" s="184" t="s">
        <v>137</v>
      </c>
      <c r="AU153" s="184" t="s">
        <v>84</v>
      </c>
      <c r="AY153" s="18" t="s">
        <v>136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141</v>
      </c>
      <c r="BM153" s="184" t="s">
        <v>513</v>
      </c>
    </row>
    <row r="154" s="15" customFormat="1">
      <c r="A154" s="15"/>
      <c r="B154" s="224"/>
      <c r="C154" s="15"/>
      <c r="D154" s="187" t="s">
        <v>259</v>
      </c>
      <c r="E154" s="225" t="s">
        <v>1</v>
      </c>
      <c r="F154" s="226" t="s">
        <v>487</v>
      </c>
      <c r="G154" s="15"/>
      <c r="H154" s="225" t="s">
        <v>1</v>
      </c>
      <c r="I154" s="227"/>
      <c r="J154" s="15"/>
      <c r="K154" s="15"/>
      <c r="L154" s="224"/>
      <c r="M154" s="228"/>
      <c r="N154" s="229"/>
      <c r="O154" s="229"/>
      <c r="P154" s="229"/>
      <c r="Q154" s="229"/>
      <c r="R154" s="229"/>
      <c r="S154" s="229"/>
      <c r="T154" s="23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5" t="s">
        <v>259</v>
      </c>
      <c r="AU154" s="225" t="s">
        <v>84</v>
      </c>
      <c r="AV154" s="15" t="s">
        <v>82</v>
      </c>
      <c r="AW154" s="15" t="s">
        <v>31</v>
      </c>
      <c r="AX154" s="15" t="s">
        <v>74</v>
      </c>
      <c r="AY154" s="225" t="s">
        <v>136</v>
      </c>
    </row>
    <row r="155" s="12" customFormat="1">
      <c r="A155" s="12"/>
      <c r="B155" s="186"/>
      <c r="C155" s="12"/>
      <c r="D155" s="187" t="s">
        <v>259</v>
      </c>
      <c r="E155" s="188" t="s">
        <v>1</v>
      </c>
      <c r="F155" s="189" t="s">
        <v>233</v>
      </c>
      <c r="G155" s="12"/>
      <c r="H155" s="190">
        <v>50</v>
      </c>
      <c r="I155" s="191"/>
      <c r="J155" s="12"/>
      <c r="K155" s="12"/>
      <c r="L155" s="186"/>
      <c r="M155" s="192"/>
      <c r="N155" s="193"/>
      <c r="O155" s="193"/>
      <c r="P155" s="193"/>
      <c r="Q155" s="193"/>
      <c r="R155" s="193"/>
      <c r="S155" s="193"/>
      <c r="T155" s="19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188" t="s">
        <v>259</v>
      </c>
      <c r="AU155" s="188" t="s">
        <v>84</v>
      </c>
      <c r="AV155" s="12" t="s">
        <v>84</v>
      </c>
      <c r="AW155" s="12" t="s">
        <v>31</v>
      </c>
      <c r="AX155" s="12" t="s">
        <v>82</v>
      </c>
      <c r="AY155" s="188" t="s">
        <v>136</v>
      </c>
    </row>
    <row r="156" s="11" customFormat="1" ht="22.8" customHeight="1">
      <c r="A156" s="11"/>
      <c r="B156" s="161"/>
      <c r="C156" s="11"/>
      <c r="D156" s="162" t="s">
        <v>73</v>
      </c>
      <c r="E156" s="204" t="s">
        <v>153</v>
      </c>
      <c r="F156" s="204" t="s">
        <v>514</v>
      </c>
      <c r="G156" s="11"/>
      <c r="H156" s="11"/>
      <c r="I156" s="164"/>
      <c r="J156" s="205">
        <f>BK156</f>
        <v>0</v>
      </c>
      <c r="K156" s="11"/>
      <c r="L156" s="161"/>
      <c r="M156" s="166"/>
      <c r="N156" s="167"/>
      <c r="O156" s="167"/>
      <c r="P156" s="168">
        <f>SUM(P157:P173)</f>
        <v>0</v>
      </c>
      <c r="Q156" s="167"/>
      <c r="R156" s="168">
        <f>SUM(R157:R173)</f>
        <v>0</v>
      </c>
      <c r="S156" s="167"/>
      <c r="T156" s="169">
        <f>SUM(T157:T173)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162" t="s">
        <v>82</v>
      </c>
      <c r="AT156" s="170" t="s">
        <v>73</v>
      </c>
      <c r="AU156" s="170" t="s">
        <v>82</v>
      </c>
      <c r="AY156" s="162" t="s">
        <v>136</v>
      </c>
      <c r="BK156" s="171">
        <f>SUM(BK157:BK173)</f>
        <v>0</v>
      </c>
    </row>
    <row r="157" s="2" customFormat="1" ht="16.5" customHeight="1">
      <c r="A157" s="37"/>
      <c r="B157" s="172"/>
      <c r="C157" s="173" t="s">
        <v>156</v>
      </c>
      <c r="D157" s="173" t="s">
        <v>137</v>
      </c>
      <c r="E157" s="174" t="s">
        <v>430</v>
      </c>
      <c r="F157" s="175" t="s">
        <v>515</v>
      </c>
      <c r="G157" s="176" t="s">
        <v>357</v>
      </c>
      <c r="H157" s="177">
        <v>1</v>
      </c>
      <c r="I157" s="178"/>
      <c r="J157" s="179">
        <f>ROUND(I157*H157,2)</f>
        <v>0</v>
      </c>
      <c r="K157" s="175" t="s">
        <v>1</v>
      </c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141</v>
      </c>
      <c r="AT157" s="184" t="s">
        <v>137</v>
      </c>
      <c r="AU157" s="184" t="s">
        <v>84</v>
      </c>
      <c r="AY157" s="18" t="s">
        <v>136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141</v>
      </c>
      <c r="BM157" s="184" t="s">
        <v>516</v>
      </c>
    </row>
    <row r="158" s="2" customFormat="1" ht="24.15" customHeight="1">
      <c r="A158" s="37"/>
      <c r="B158" s="172"/>
      <c r="C158" s="173" t="s">
        <v>174</v>
      </c>
      <c r="D158" s="173" t="s">
        <v>137</v>
      </c>
      <c r="E158" s="174" t="s">
        <v>517</v>
      </c>
      <c r="F158" s="175" t="s">
        <v>518</v>
      </c>
      <c r="G158" s="176" t="s">
        <v>296</v>
      </c>
      <c r="H158" s="177">
        <v>123.631</v>
      </c>
      <c r="I158" s="178"/>
      <c r="J158" s="179">
        <f>ROUND(I158*H158,2)</f>
        <v>0</v>
      </c>
      <c r="K158" s="175" t="s">
        <v>478</v>
      </c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141</v>
      </c>
      <c r="AT158" s="184" t="s">
        <v>137</v>
      </c>
      <c r="AU158" s="184" t="s">
        <v>84</v>
      </c>
      <c r="AY158" s="18" t="s">
        <v>136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141</v>
      </c>
      <c r="BM158" s="184" t="s">
        <v>519</v>
      </c>
    </row>
    <row r="159" s="15" customFormat="1">
      <c r="A159" s="15"/>
      <c r="B159" s="224"/>
      <c r="C159" s="15"/>
      <c r="D159" s="187" t="s">
        <v>259</v>
      </c>
      <c r="E159" s="225" t="s">
        <v>1</v>
      </c>
      <c r="F159" s="226" t="s">
        <v>520</v>
      </c>
      <c r="G159" s="15"/>
      <c r="H159" s="225" t="s">
        <v>1</v>
      </c>
      <c r="I159" s="227"/>
      <c r="J159" s="15"/>
      <c r="K159" s="15"/>
      <c r="L159" s="224"/>
      <c r="M159" s="228"/>
      <c r="N159" s="229"/>
      <c r="O159" s="229"/>
      <c r="P159" s="229"/>
      <c r="Q159" s="229"/>
      <c r="R159" s="229"/>
      <c r="S159" s="229"/>
      <c r="T159" s="23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25" t="s">
        <v>259</v>
      </c>
      <c r="AU159" s="225" t="s">
        <v>84</v>
      </c>
      <c r="AV159" s="15" t="s">
        <v>82</v>
      </c>
      <c r="AW159" s="15" t="s">
        <v>31</v>
      </c>
      <c r="AX159" s="15" t="s">
        <v>74</v>
      </c>
      <c r="AY159" s="225" t="s">
        <v>136</v>
      </c>
    </row>
    <row r="160" s="15" customFormat="1">
      <c r="A160" s="15"/>
      <c r="B160" s="224"/>
      <c r="C160" s="15"/>
      <c r="D160" s="187" t="s">
        <v>259</v>
      </c>
      <c r="E160" s="225" t="s">
        <v>1</v>
      </c>
      <c r="F160" s="226" t="s">
        <v>521</v>
      </c>
      <c r="G160" s="15"/>
      <c r="H160" s="225" t="s">
        <v>1</v>
      </c>
      <c r="I160" s="227"/>
      <c r="J160" s="15"/>
      <c r="K160" s="15"/>
      <c r="L160" s="224"/>
      <c r="M160" s="228"/>
      <c r="N160" s="229"/>
      <c r="O160" s="229"/>
      <c r="P160" s="229"/>
      <c r="Q160" s="229"/>
      <c r="R160" s="229"/>
      <c r="S160" s="229"/>
      <c r="T160" s="230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5" t="s">
        <v>259</v>
      </c>
      <c r="AU160" s="225" t="s">
        <v>84</v>
      </c>
      <c r="AV160" s="15" t="s">
        <v>82</v>
      </c>
      <c r="AW160" s="15" t="s">
        <v>31</v>
      </c>
      <c r="AX160" s="15" t="s">
        <v>74</v>
      </c>
      <c r="AY160" s="225" t="s">
        <v>136</v>
      </c>
    </row>
    <row r="161" s="12" customFormat="1">
      <c r="A161" s="12"/>
      <c r="B161" s="186"/>
      <c r="C161" s="12"/>
      <c r="D161" s="187" t="s">
        <v>259</v>
      </c>
      <c r="E161" s="188" t="s">
        <v>1</v>
      </c>
      <c r="F161" s="189" t="s">
        <v>522</v>
      </c>
      <c r="G161" s="12"/>
      <c r="H161" s="190">
        <v>123.631</v>
      </c>
      <c r="I161" s="191"/>
      <c r="J161" s="12"/>
      <c r="K161" s="12"/>
      <c r="L161" s="186"/>
      <c r="M161" s="192"/>
      <c r="N161" s="193"/>
      <c r="O161" s="193"/>
      <c r="P161" s="193"/>
      <c r="Q161" s="193"/>
      <c r="R161" s="193"/>
      <c r="S161" s="193"/>
      <c r="T161" s="194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188" t="s">
        <v>259</v>
      </c>
      <c r="AU161" s="188" t="s">
        <v>84</v>
      </c>
      <c r="AV161" s="12" t="s">
        <v>84</v>
      </c>
      <c r="AW161" s="12" t="s">
        <v>31</v>
      </c>
      <c r="AX161" s="12" t="s">
        <v>82</v>
      </c>
      <c r="AY161" s="188" t="s">
        <v>136</v>
      </c>
    </row>
    <row r="162" s="2" customFormat="1" ht="21.75" customHeight="1">
      <c r="A162" s="37"/>
      <c r="B162" s="172"/>
      <c r="C162" s="173" t="s">
        <v>8</v>
      </c>
      <c r="D162" s="173" t="s">
        <v>137</v>
      </c>
      <c r="E162" s="174" t="s">
        <v>523</v>
      </c>
      <c r="F162" s="175" t="s">
        <v>524</v>
      </c>
      <c r="G162" s="176" t="s">
        <v>296</v>
      </c>
      <c r="H162" s="177">
        <v>123.631</v>
      </c>
      <c r="I162" s="178"/>
      <c r="J162" s="179">
        <f>ROUND(I162*H162,2)</f>
        <v>0</v>
      </c>
      <c r="K162" s="175" t="s">
        <v>478</v>
      </c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141</v>
      </c>
      <c r="AT162" s="184" t="s">
        <v>137</v>
      </c>
      <c r="AU162" s="184" t="s">
        <v>84</v>
      </c>
      <c r="AY162" s="18" t="s">
        <v>136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141</v>
      </c>
      <c r="BM162" s="184" t="s">
        <v>525</v>
      </c>
    </row>
    <row r="163" s="15" customFormat="1">
      <c r="A163" s="15"/>
      <c r="B163" s="224"/>
      <c r="C163" s="15"/>
      <c r="D163" s="187" t="s">
        <v>259</v>
      </c>
      <c r="E163" s="225" t="s">
        <v>1</v>
      </c>
      <c r="F163" s="226" t="s">
        <v>520</v>
      </c>
      <c r="G163" s="15"/>
      <c r="H163" s="225" t="s">
        <v>1</v>
      </c>
      <c r="I163" s="227"/>
      <c r="J163" s="15"/>
      <c r="K163" s="15"/>
      <c r="L163" s="224"/>
      <c r="M163" s="228"/>
      <c r="N163" s="229"/>
      <c r="O163" s="229"/>
      <c r="P163" s="229"/>
      <c r="Q163" s="229"/>
      <c r="R163" s="229"/>
      <c r="S163" s="229"/>
      <c r="T163" s="23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25" t="s">
        <v>259</v>
      </c>
      <c r="AU163" s="225" t="s">
        <v>84</v>
      </c>
      <c r="AV163" s="15" t="s">
        <v>82</v>
      </c>
      <c r="AW163" s="15" t="s">
        <v>31</v>
      </c>
      <c r="AX163" s="15" t="s">
        <v>74</v>
      </c>
      <c r="AY163" s="225" t="s">
        <v>136</v>
      </c>
    </row>
    <row r="164" s="15" customFormat="1">
      <c r="A164" s="15"/>
      <c r="B164" s="224"/>
      <c r="C164" s="15"/>
      <c r="D164" s="187" t="s">
        <v>259</v>
      </c>
      <c r="E164" s="225" t="s">
        <v>1</v>
      </c>
      <c r="F164" s="226" t="s">
        <v>521</v>
      </c>
      <c r="G164" s="15"/>
      <c r="H164" s="225" t="s">
        <v>1</v>
      </c>
      <c r="I164" s="227"/>
      <c r="J164" s="15"/>
      <c r="K164" s="15"/>
      <c r="L164" s="224"/>
      <c r="M164" s="228"/>
      <c r="N164" s="229"/>
      <c r="O164" s="229"/>
      <c r="P164" s="229"/>
      <c r="Q164" s="229"/>
      <c r="R164" s="229"/>
      <c r="S164" s="229"/>
      <c r="T164" s="23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5" t="s">
        <v>259</v>
      </c>
      <c r="AU164" s="225" t="s">
        <v>84</v>
      </c>
      <c r="AV164" s="15" t="s">
        <v>82</v>
      </c>
      <c r="AW164" s="15" t="s">
        <v>31</v>
      </c>
      <c r="AX164" s="15" t="s">
        <v>74</v>
      </c>
      <c r="AY164" s="225" t="s">
        <v>136</v>
      </c>
    </row>
    <row r="165" s="12" customFormat="1">
      <c r="A165" s="12"/>
      <c r="B165" s="186"/>
      <c r="C165" s="12"/>
      <c r="D165" s="187" t="s">
        <v>259</v>
      </c>
      <c r="E165" s="188" t="s">
        <v>1</v>
      </c>
      <c r="F165" s="189" t="s">
        <v>526</v>
      </c>
      <c r="G165" s="12"/>
      <c r="H165" s="190">
        <v>123.631</v>
      </c>
      <c r="I165" s="191"/>
      <c r="J165" s="12"/>
      <c r="K165" s="12"/>
      <c r="L165" s="186"/>
      <c r="M165" s="192"/>
      <c r="N165" s="193"/>
      <c r="O165" s="193"/>
      <c r="P165" s="193"/>
      <c r="Q165" s="193"/>
      <c r="R165" s="193"/>
      <c r="S165" s="193"/>
      <c r="T165" s="194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188" t="s">
        <v>259</v>
      </c>
      <c r="AU165" s="188" t="s">
        <v>84</v>
      </c>
      <c r="AV165" s="12" t="s">
        <v>84</v>
      </c>
      <c r="AW165" s="12" t="s">
        <v>31</v>
      </c>
      <c r="AX165" s="12" t="s">
        <v>82</v>
      </c>
      <c r="AY165" s="188" t="s">
        <v>136</v>
      </c>
    </row>
    <row r="166" s="2" customFormat="1" ht="24.15" customHeight="1">
      <c r="A166" s="37"/>
      <c r="B166" s="172"/>
      <c r="C166" s="173" t="s">
        <v>181</v>
      </c>
      <c r="D166" s="173" t="s">
        <v>137</v>
      </c>
      <c r="E166" s="174" t="s">
        <v>527</v>
      </c>
      <c r="F166" s="175" t="s">
        <v>528</v>
      </c>
      <c r="G166" s="176" t="s">
        <v>296</v>
      </c>
      <c r="H166" s="177">
        <v>123.631</v>
      </c>
      <c r="I166" s="178"/>
      <c r="J166" s="179">
        <f>ROUND(I166*H166,2)</f>
        <v>0</v>
      </c>
      <c r="K166" s="175" t="s">
        <v>478</v>
      </c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141</v>
      </c>
      <c r="AT166" s="184" t="s">
        <v>137</v>
      </c>
      <c r="AU166" s="184" t="s">
        <v>84</v>
      </c>
      <c r="AY166" s="18" t="s">
        <v>136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141</v>
      </c>
      <c r="BM166" s="184" t="s">
        <v>529</v>
      </c>
    </row>
    <row r="167" s="15" customFormat="1">
      <c r="A167" s="15"/>
      <c r="B167" s="224"/>
      <c r="C167" s="15"/>
      <c r="D167" s="187" t="s">
        <v>259</v>
      </c>
      <c r="E167" s="225" t="s">
        <v>1</v>
      </c>
      <c r="F167" s="226" t="s">
        <v>520</v>
      </c>
      <c r="G167" s="15"/>
      <c r="H167" s="225" t="s">
        <v>1</v>
      </c>
      <c r="I167" s="227"/>
      <c r="J167" s="15"/>
      <c r="K167" s="15"/>
      <c r="L167" s="224"/>
      <c r="M167" s="228"/>
      <c r="N167" s="229"/>
      <c r="O167" s="229"/>
      <c r="P167" s="229"/>
      <c r="Q167" s="229"/>
      <c r="R167" s="229"/>
      <c r="S167" s="229"/>
      <c r="T167" s="23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25" t="s">
        <v>259</v>
      </c>
      <c r="AU167" s="225" t="s">
        <v>84</v>
      </c>
      <c r="AV167" s="15" t="s">
        <v>82</v>
      </c>
      <c r="AW167" s="15" t="s">
        <v>31</v>
      </c>
      <c r="AX167" s="15" t="s">
        <v>74</v>
      </c>
      <c r="AY167" s="225" t="s">
        <v>136</v>
      </c>
    </row>
    <row r="168" s="15" customFormat="1">
      <c r="A168" s="15"/>
      <c r="B168" s="224"/>
      <c r="C168" s="15"/>
      <c r="D168" s="187" t="s">
        <v>259</v>
      </c>
      <c r="E168" s="225" t="s">
        <v>1</v>
      </c>
      <c r="F168" s="226" t="s">
        <v>521</v>
      </c>
      <c r="G168" s="15"/>
      <c r="H168" s="225" t="s">
        <v>1</v>
      </c>
      <c r="I168" s="227"/>
      <c r="J168" s="15"/>
      <c r="K168" s="15"/>
      <c r="L168" s="224"/>
      <c r="M168" s="228"/>
      <c r="N168" s="229"/>
      <c r="O168" s="229"/>
      <c r="P168" s="229"/>
      <c r="Q168" s="229"/>
      <c r="R168" s="229"/>
      <c r="S168" s="229"/>
      <c r="T168" s="23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25" t="s">
        <v>259</v>
      </c>
      <c r="AU168" s="225" t="s">
        <v>84</v>
      </c>
      <c r="AV168" s="15" t="s">
        <v>82</v>
      </c>
      <c r="AW168" s="15" t="s">
        <v>31</v>
      </c>
      <c r="AX168" s="15" t="s">
        <v>74</v>
      </c>
      <c r="AY168" s="225" t="s">
        <v>136</v>
      </c>
    </row>
    <row r="169" s="12" customFormat="1">
      <c r="A169" s="12"/>
      <c r="B169" s="186"/>
      <c r="C169" s="12"/>
      <c r="D169" s="187" t="s">
        <v>259</v>
      </c>
      <c r="E169" s="188" t="s">
        <v>1</v>
      </c>
      <c r="F169" s="189" t="s">
        <v>530</v>
      </c>
      <c r="G169" s="12"/>
      <c r="H169" s="190">
        <v>123.631</v>
      </c>
      <c r="I169" s="191"/>
      <c r="J169" s="12"/>
      <c r="K169" s="12"/>
      <c r="L169" s="186"/>
      <c r="M169" s="192"/>
      <c r="N169" s="193"/>
      <c r="O169" s="193"/>
      <c r="P169" s="193"/>
      <c r="Q169" s="193"/>
      <c r="R169" s="193"/>
      <c r="S169" s="193"/>
      <c r="T169" s="19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88" t="s">
        <v>259</v>
      </c>
      <c r="AU169" s="188" t="s">
        <v>84</v>
      </c>
      <c r="AV169" s="12" t="s">
        <v>84</v>
      </c>
      <c r="AW169" s="12" t="s">
        <v>31</v>
      </c>
      <c r="AX169" s="12" t="s">
        <v>82</v>
      </c>
      <c r="AY169" s="188" t="s">
        <v>136</v>
      </c>
    </row>
    <row r="170" s="2" customFormat="1" ht="24.15" customHeight="1">
      <c r="A170" s="37"/>
      <c r="B170" s="172"/>
      <c r="C170" s="173" t="s">
        <v>163</v>
      </c>
      <c r="D170" s="173" t="s">
        <v>137</v>
      </c>
      <c r="E170" s="174" t="s">
        <v>531</v>
      </c>
      <c r="F170" s="175" t="s">
        <v>532</v>
      </c>
      <c r="G170" s="176" t="s">
        <v>296</v>
      </c>
      <c r="H170" s="177">
        <v>123.631</v>
      </c>
      <c r="I170" s="178"/>
      <c r="J170" s="179">
        <f>ROUND(I170*H170,2)</f>
        <v>0</v>
      </c>
      <c r="K170" s="175" t="s">
        <v>478</v>
      </c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141</v>
      </c>
      <c r="AT170" s="184" t="s">
        <v>137</v>
      </c>
      <c r="AU170" s="184" t="s">
        <v>84</v>
      </c>
      <c r="AY170" s="18" t="s">
        <v>136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141</v>
      </c>
      <c r="BM170" s="184" t="s">
        <v>533</v>
      </c>
    </row>
    <row r="171" s="15" customFormat="1">
      <c r="A171" s="15"/>
      <c r="B171" s="224"/>
      <c r="C171" s="15"/>
      <c r="D171" s="187" t="s">
        <v>259</v>
      </c>
      <c r="E171" s="225" t="s">
        <v>1</v>
      </c>
      <c r="F171" s="226" t="s">
        <v>520</v>
      </c>
      <c r="G171" s="15"/>
      <c r="H171" s="225" t="s">
        <v>1</v>
      </c>
      <c r="I171" s="227"/>
      <c r="J171" s="15"/>
      <c r="K171" s="15"/>
      <c r="L171" s="224"/>
      <c r="M171" s="228"/>
      <c r="N171" s="229"/>
      <c r="O171" s="229"/>
      <c r="P171" s="229"/>
      <c r="Q171" s="229"/>
      <c r="R171" s="229"/>
      <c r="S171" s="229"/>
      <c r="T171" s="23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25" t="s">
        <v>259</v>
      </c>
      <c r="AU171" s="225" t="s">
        <v>84</v>
      </c>
      <c r="AV171" s="15" t="s">
        <v>82</v>
      </c>
      <c r="AW171" s="15" t="s">
        <v>31</v>
      </c>
      <c r="AX171" s="15" t="s">
        <v>74</v>
      </c>
      <c r="AY171" s="225" t="s">
        <v>136</v>
      </c>
    </row>
    <row r="172" s="15" customFormat="1">
      <c r="A172" s="15"/>
      <c r="B172" s="224"/>
      <c r="C172" s="15"/>
      <c r="D172" s="187" t="s">
        <v>259</v>
      </c>
      <c r="E172" s="225" t="s">
        <v>1</v>
      </c>
      <c r="F172" s="226" t="s">
        <v>521</v>
      </c>
      <c r="G172" s="15"/>
      <c r="H172" s="225" t="s">
        <v>1</v>
      </c>
      <c r="I172" s="227"/>
      <c r="J172" s="15"/>
      <c r="K172" s="15"/>
      <c r="L172" s="224"/>
      <c r="M172" s="228"/>
      <c r="N172" s="229"/>
      <c r="O172" s="229"/>
      <c r="P172" s="229"/>
      <c r="Q172" s="229"/>
      <c r="R172" s="229"/>
      <c r="S172" s="229"/>
      <c r="T172" s="23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25" t="s">
        <v>259</v>
      </c>
      <c r="AU172" s="225" t="s">
        <v>84</v>
      </c>
      <c r="AV172" s="15" t="s">
        <v>82</v>
      </c>
      <c r="AW172" s="15" t="s">
        <v>31</v>
      </c>
      <c r="AX172" s="15" t="s">
        <v>74</v>
      </c>
      <c r="AY172" s="225" t="s">
        <v>136</v>
      </c>
    </row>
    <row r="173" s="12" customFormat="1">
      <c r="A173" s="12"/>
      <c r="B173" s="186"/>
      <c r="C173" s="12"/>
      <c r="D173" s="187" t="s">
        <v>259</v>
      </c>
      <c r="E173" s="188" t="s">
        <v>1</v>
      </c>
      <c r="F173" s="189" t="s">
        <v>534</v>
      </c>
      <c r="G173" s="12"/>
      <c r="H173" s="190">
        <v>123.631</v>
      </c>
      <c r="I173" s="191"/>
      <c r="J173" s="12"/>
      <c r="K173" s="12"/>
      <c r="L173" s="186"/>
      <c r="M173" s="192"/>
      <c r="N173" s="193"/>
      <c r="O173" s="193"/>
      <c r="P173" s="193"/>
      <c r="Q173" s="193"/>
      <c r="R173" s="193"/>
      <c r="S173" s="193"/>
      <c r="T173" s="19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188" t="s">
        <v>259</v>
      </c>
      <c r="AU173" s="188" t="s">
        <v>84</v>
      </c>
      <c r="AV173" s="12" t="s">
        <v>84</v>
      </c>
      <c r="AW173" s="12" t="s">
        <v>31</v>
      </c>
      <c r="AX173" s="12" t="s">
        <v>82</v>
      </c>
      <c r="AY173" s="188" t="s">
        <v>136</v>
      </c>
    </row>
    <row r="174" s="11" customFormat="1" ht="22.8" customHeight="1">
      <c r="A174" s="11"/>
      <c r="B174" s="161"/>
      <c r="C174" s="11"/>
      <c r="D174" s="162" t="s">
        <v>73</v>
      </c>
      <c r="E174" s="204" t="s">
        <v>167</v>
      </c>
      <c r="F174" s="204" t="s">
        <v>535</v>
      </c>
      <c r="G174" s="11"/>
      <c r="H174" s="11"/>
      <c r="I174" s="164"/>
      <c r="J174" s="205">
        <f>BK174</f>
        <v>0</v>
      </c>
      <c r="K174" s="11"/>
      <c r="L174" s="161"/>
      <c r="M174" s="166"/>
      <c r="N174" s="167"/>
      <c r="O174" s="167"/>
      <c r="P174" s="168">
        <f>SUM(P175:P179)</f>
        <v>0</v>
      </c>
      <c r="Q174" s="167"/>
      <c r="R174" s="168">
        <f>SUM(R175:R179)</f>
        <v>8.0189641520000006</v>
      </c>
      <c r="S174" s="167"/>
      <c r="T174" s="169">
        <f>SUM(T175:T179)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62" t="s">
        <v>82</v>
      </c>
      <c r="AT174" s="170" t="s">
        <v>73</v>
      </c>
      <c r="AU174" s="170" t="s">
        <v>82</v>
      </c>
      <c r="AY174" s="162" t="s">
        <v>136</v>
      </c>
      <c r="BK174" s="171">
        <f>SUM(BK175:BK179)</f>
        <v>0</v>
      </c>
    </row>
    <row r="175" s="2" customFormat="1" ht="24.15" customHeight="1">
      <c r="A175" s="37"/>
      <c r="B175" s="172"/>
      <c r="C175" s="173" t="s">
        <v>188</v>
      </c>
      <c r="D175" s="173" t="s">
        <v>137</v>
      </c>
      <c r="E175" s="174" t="s">
        <v>536</v>
      </c>
      <c r="F175" s="175" t="s">
        <v>537</v>
      </c>
      <c r="G175" s="176" t="s">
        <v>240</v>
      </c>
      <c r="H175" s="177">
        <v>41.020000000000003</v>
      </c>
      <c r="I175" s="178"/>
      <c r="J175" s="179">
        <f>ROUND(I175*H175,2)</f>
        <v>0</v>
      </c>
      <c r="K175" s="175" t="s">
        <v>478</v>
      </c>
      <c r="L175" s="38"/>
      <c r="M175" s="180" t="s">
        <v>1</v>
      </c>
      <c r="N175" s="181" t="s">
        <v>39</v>
      </c>
      <c r="O175" s="76"/>
      <c r="P175" s="182">
        <f>O175*H175</f>
        <v>0</v>
      </c>
      <c r="Q175" s="182">
        <v>0.11162759999999999</v>
      </c>
      <c r="R175" s="182">
        <f>Q175*H175</f>
        <v>4.5789641520000002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141</v>
      </c>
      <c r="AT175" s="184" t="s">
        <v>137</v>
      </c>
      <c r="AU175" s="184" t="s">
        <v>84</v>
      </c>
      <c r="AY175" s="18" t="s">
        <v>136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82</v>
      </c>
      <c r="BK175" s="185">
        <f>ROUND(I175*H175,2)</f>
        <v>0</v>
      </c>
      <c r="BL175" s="18" t="s">
        <v>141</v>
      </c>
      <c r="BM175" s="184" t="s">
        <v>538</v>
      </c>
    </row>
    <row r="176" s="15" customFormat="1">
      <c r="A176" s="15"/>
      <c r="B176" s="224"/>
      <c r="C176" s="15"/>
      <c r="D176" s="187" t="s">
        <v>259</v>
      </c>
      <c r="E176" s="225" t="s">
        <v>1</v>
      </c>
      <c r="F176" s="226" t="s">
        <v>520</v>
      </c>
      <c r="G176" s="15"/>
      <c r="H176" s="225" t="s">
        <v>1</v>
      </c>
      <c r="I176" s="227"/>
      <c r="J176" s="15"/>
      <c r="K176" s="15"/>
      <c r="L176" s="224"/>
      <c r="M176" s="228"/>
      <c r="N176" s="229"/>
      <c r="O176" s="229"/>
      <c r="P176" s="229"/>
      <c r="Q176" s="229"/>
      <c r="R176" s="229"/>
      <c r="S176" s="229"/>
      <c r="T176" s="23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25" t="s">
        <v>259</v>
      </c>
      <c r="AU176" s="225" t="s">
        <v>84</v>
      </c>
      <c r="AV176" s="15" t="s">
        <v>82</v>
      </c>
      <c r="AW176" s="15" t="s">
        <v>31</v>
      </c>
      <c r="AX176" s="15" t="s">
        <v>74</v>
      </c>
      <c r="AY176" s="225" t="s">
        <v>136</v>
      </c>
    </row>
    <row r="177" s="12" customFormat="1">
      <c r="A177" s="12"/>
      <c r="B177" s="186"/>
      <c r="C177" s="12"/>
      <c r="D177" s="187" t="s">
        <v>259</v>
      </c>
      <c r="E177" s="188" t="s">
        <v>1</v>
      </c>
      <c r="F177" s="189" t="s">
        <v>539</v>
      </c>
      <c r="G177" s="12"/>
      <c r="H177" s="190">
        <v>41.020000000000003</v>
      </c>
      <c r="I177" s="191"/>
      <c r="J177" s="12"/>
      <c r="K177" s="12"/>
      <c r="L177" s="186"/>
      <c r="M177" s="192"/>
      <c r="N177" s="193"/>
      <c r="O177" s="193"/>
      <c r="P177" s="193"/>
      <c r="Q177" s="193"/>
      <c r="R177" s="193"/>
      <c r="S177" s="193"/>
      <c r="T177" s="19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188" t="s">
        <v>259</v>
      </c>
      <c r="AU177" s="188" t="s">
        <v>84</v>
      </c>
      <c r="AV177" s="12" t="s">
        <v>84</v>
      </c>
      <c r="AW177" s="12" t="s">
        <v>31</v>
      </c>
      <c r="AX177" s="12" t="s">
        <v>82</v>
      </c>
      <c r="AY177" s="188" t="s">
        <v>136</v>
      </c>
    </row>
    <row r="178" s="2" customFormat="1" ht="24.15" customHeight="1">
      <c r="A178" s="37"/>
      <c r="B178" s="172"/>
      <c r="C178" s="206" t="s">
        <v>166</v>
      </c>
      <c r="D178" s="206" t="s">
        <v>140</v>
      </c>
      <c r="E178" s="207" t="s">
        <v>540</v>
      </c>
      <c r="F178" s="208" t="s">
        <v>541</v>
      </c>
      <c r="G178" s="209" t="s">
        <v>240</v>
      </c>
      <c r="H178" s="210">
        <v>2</v>
      </c>
      <c r="I178" s="211"/>
      <c r="J178" s="212">
        <f>ROUND(I178*H178,2)</f>
        <v>0</v>
      </c>
      <c r="K178" s="208" t="s">
        <v>478</v>
      </c>
      <c r="L178" s="213"/>
      <c r="M178" s="214" t="s">
        <v>1</v>
      </c>
      <c r="N178" s="215" t="s">
        <v>39</v>
      </c>
      <c r="O178" s="76"/>
      <c r="P178" s="182">
        <f>O178*H178</f>
        <v>0</v>
      </c>
      <c r="Q178" s="182">
        <v>0.12</v>
      </c>
      <c r="R178" s="182">
        <f>Q178*H178</f>
        <v>0.23999999999999999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152</v>
      </c>
      <c r="AT178" s="184" t="s">
        <v>140</v>
      </c>
      <c r="AU178" s="184" t="s">
        <v>84</v>
      </c>
      <c r="AY178" s="18" t="s">
        <v>136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141</v>
      </c>
      <c r="BM178" s="184" t="s">
        <v>542</v>
      </c>
    </row>
    <row r="179" s="2" customFormat="1" ht="16.5" customHeight="1">
      <c r="A179" s="37"/>
      <c r="B179" s="172"/>
      <c r="C179" s="206" t="s">
        <v>196</v>
      </c>
      <c r="D179" s="206" t="s">
        <v>140</v>
      </c>
      <c r="E179" s="207" t="s">
        <v>543</v>
      </c>
      <c r="F179" s="208" t="s">
        <v>544</v>
      </c>
      <c r="G179" s="209" t="s">
        <v>240</v>
      </c>
      <c r="H179" s="210">
        <v>40</v>
      </c>
      <c r="I179" s="211"/>
      <c r="J179" s="212">
        <f>ROUND(I179*H179,2)</f>
        <v>0</v>
      </c>
      <c r="K179" s="208" t="s">
        <v>478</v>
      </c>
      <c r="L179" s="213"/>
      <c r="M179" s="214" t="s">
        <v>1</v>
      </c>
      <c r="N179" s="215" t="s">
        <v>39</v>
      </c>
      <c r="O179" s="76"/>
      <c r="P179" s="182">
        <f>O179*H179</f>
        <v>0</v>
      </c>
      <c r="Q179" s="182">
        <v>0.080000000000000002</v>
      </c>
      <c r="R179" s="182">
        <f>Q179*H179</f>
        <v>3.2000000000000002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152</v>
      </c>
      <c r="AT179" s="184" t="s">
        <v>140</v>
      </c>
      <c r="AU179" s="184" t="s">
        <v>84</v>
      </c>
      <c r="AY179" s="18" t="s">
        <v>136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82</v>
      </c>
      <c r="BK179" s="185">
        <f>ROUND(I179*H179,2)</f>
        <v>0</v>
      </c>
      <c r="BL179" s="18" t="s">
        <v>141</v>
      </c>
      <c r="BM179" s="184" t="s">
        <v>545</v>
      </c>
    </row>
    <row r="180" s="11" customFormat="1" ht="22.8" customHeight="1">
      <c r="A180" s="11"/>
      <c r="B180" s="161"/>
      <c r="C180" s="11"/>
      <c r="D180" s="162" t="s">
        <v>73</v>
      </c>
      <c r="E180" s="204" t="s">
        <v>546</v>
      </c>
      <c r="F180" s="204" t="s">
        <v>547</v>
      </c>
      <c r="G180" s="11"/>
      <c r="H180" s="11"/>
      <c r="I180" s="164"/>
      <c r="J180" s="205">
        <f>BK180</f>
        <v>0</v>
      </c>
      <c r="K180" s="11"/>
      <c r="L180" s="161"/>
      <c r="M180" s="166"/>
      <c r="N180" s="167"/>
      <c r="O180" s="167"/>
      <c r="P180" s="168">
        <f>P181</f>
        <v>0</v>
      </c>
      <c r="Q180" s="167"/>
      <c r="R180" s="168">
        <f>R181</f>
        <v>0</v>
      </c>
      <c r="S180" s="167"/>
      <c r="T180" s="169">
        <f>T181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162" t="s">
        <v>82</v>
      </c>
      <c r="AT180" s="170" t="s">
        <v>73</v>
      </c>
      <c r="AU180" s="170" t="s">
        <v>82</v>
      </c>
      <c r="AY180" s="162" t="s">
        <v>136</v>
      </c>
      <c r="BK180" s="171">
        <f>BK181</f>
        <v>0</v>
      </c>
    </row>
    <row r="181" s="2" customFormat="1" ht="33" customHeight="1">
      <c r="A181" s="37"/>
      <c r="B181" s="172"/>
      <c r="C181" s="173" t="s">
        <v>170</v>
      </c>
      <c r="D181" s="173" t="s">
        <v>137</v>
      </c>
      <c r="E181" s="174" t="s">
        <v>548</v>
      </c>
      <c r="F181" s="175" t="s">
        <v>549</v>
      </c>
      <c r="G181" s="176" t="s">
        <v>278</v>
      </c>
      <c r="H181" s="177">
        <v>8.0190000000000001</v>
      </c>
      <c r="I181" s="178"/>
      <c r="J181" s="179">
        <f>ROUND(I181*H181,2)</f>
        <v>0</v>
      </c>
      <c r="K181" s="175" t="s">
        <v>478</v>
      </c>
      <c r="L181" s="38"/>
      <c r="M181" s="195" t="s">
        <v>1</v>
      </c>
      <c r="N181" s="196" t="s">
        <v>39</v>
      </c>
      <c r="O181" s="197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141</v>
      </c>
      <c r="AT181" s="184" t="s">
        <v>137</v>
      </c>
      <c r="AU181" s="184" t="s">
        <v>84</v>
      </c>
      <c r="AY181" s="18" t="s">
        <v>136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82</v>
      </c>
      <c r="BK181" s="185">
        <f>ROUND(I181*H181,2)</f>
        <v>0</v>
      </c>
      <c r="BL181" s="18" t="s">
        <v>141</v>
      </c>
      <c r="BM181" s="184" t="s">
        <v>550</v>
      </c>
    </row>
    <row r="182" s="2" customFormat="1" ht="6.96" customHeight="1">
      <c r="A182" s="37"/>
      <c r="B182" s="59"/>
      <c r="C182" s="60"/>
      <c r="D182" s="60"/>
      <c r="E182" s="60"/>
      <c r="F182" s="60"/>
      <c r="G182" s="60"/>
      <c r="H182" s="60"/>
      <c r="I182" s="60"/>
      <c r="J182" s="60"/>
      <c r="K182" s="60"/>
      <c r="L182" s="38"/>
      <c r="M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autoFilter ref="C120:K18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hidden="1" s="1" customFormat="1" ht="24.96" customHeight="1">
      <c r="B4" s="21"/>
      <c r="D4" s="22" t="s">
        <v>109</v>
      </c>
      <c r="L4" s="21"/>
      <c r="M4" s="127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8" t="str">
        <f>'Rekapitulace stavby'!K6</f>
        <v>Dobrošov Kiosek - zpevněné plochy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110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551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30. 5. 2024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9"/>
      <c r="B27" s="130"/>
      <c r="C27" s="129"/>
      <c r="D27" s="129"/>
      <c r="E27" s="35" t="s">
        <v>1</v>
      </c>
      <c r="F27" s="35"/>
      <c r="G27" s="35"/>
      <c r="H27" s="35"/>
      <c r="I27" s="129"/>
      <c r="J27" s="129"/>
      <c r="K27" s="129"/>
      <c r="L27" s="131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32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33" t="s">
        <v>38</v>
      </c>
      <c r="E33" s="31" t="s">
        <v>39</v>
      </c>
      <c r="F33" s="134">
        <f>ROUND((SUM(BE121:BE133)),  2)</f>
        <v>0</v>
      </c>
      <c r="G33" s="37"/>
      <c r="H33" s="37"/>
      <c r="I33" s="135">
        <v>0.20999999999999999</v>
      </c>
      <c r="J33" s="134">
        <f>ROUND(((SUM(BE121:BE133))*I33),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40</v>
      </c>
      <c r="F34" s="134">
        <f>ROUND((SUM(BF121:BF133)),  2)</f>
        <v>0</v>
      </c>
      <c r="G34" s="37"/>
      <c r="H34" s="37"/>
      <c r="I34" s="135">
        <v>0.12</v>
      </c>
      <c r="J34" s="134">
        <f>ROUND(((SUM(BF121:BF133))*I34),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34">
        <f>ROUND((SUM(BG121:BG133)),  2)</f>
        <v>0</v>
      </c>
      <c r="G35" s="37"/>
      <c r="H35" s="37"/>
      <c r="I35" s="135">
        <v>0.20999999999999999</v>
      </c>
      <c r="J35" s="134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34">
        <f>ROUND((SUM(BH121:BH133)),  2)</f>
        <v>0</v>
      </c>
      <c r="G36" s="37"/>
      <c r="H36" s="37"/>
      <c r="I36" s="135">
        <v>0.12</v>
      </c>
      <c r="J36" s="134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34">
        <f>ROUND((SUM(BI121:BI133)),  2)</f>
        <v>0</v>
      </c>
      <c r="G37" s="37"/>
      <c r="H37" s="37"/>
      <c r="I37" s="135">
        <v>0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36"/>
      <c r="D39" s="137" t="s">
        <v>44</v>
      </c>
      <c r="E39" s="80"/>
      <c r="F39" s="80"/>
      <c r="G39" s="138" t="s">
        <v>45</v>
      </c>
      <c r="H39" s="139" t="s">
        <v>46</v>
      </c>
      <c r="I39" s="80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49</v>
      </c>
      <c r="E61" s="40"/>
      <c r="F61" s="142" t="s">
        <v>50</v>
      </c>
      <c r="G61" s="57" t="s">
        <v>49</v>
      </c>
      <c r="H61" s="40"/>
      <c r="I61" s="40"/>
      <c r="J61" s="143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49</v>
      </c>
      <c r="E76" s="40"/>
      <c r="F76" s="142" t="s">
        <v>50</v>
      </c>
      <c r="G76" s="57" t="s">
        <v>49</v>
      </c>
      <c r="H76" s="40"/>
      <c r="I76" s="40"/>
      <c r="J76" s="143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Dobrošov Kiosek - zpevněné plochy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VRN - VRN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Dobrošov</v>
      </c>
      <c r="G89" s="37"/>
      <c r="H89" s="37"/>
      <c r="I89" s="31" t="s">
        <v>22</v>
      </c>
      <c r="J89" s="68" t="str">
        <f>IF(J12="","",J12)</f>
        <v>30. 5. 2024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4" t="s">
        <v>113</v>
      </c>
      <c r="D94" s="136"/>
      <c r="E94" s="136"/>
      <c r="F94" s="136"/>
      <c r="G94" s="136"/>
      <c r="H94" s="136"/>
      <c r="I94" s="136"/>
      <c r="J94" s="145" t="s">
        <v>114</v>
      </c>
      <c r="K94" s="136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6" t="s">
        <v>115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116</v>
      </c>
    </row>
    <row r="97" s="9" customFormat="1" ht="24.96" customHeight="1">
      <c r="A97" s="9"/>
      <c r="B97" s="147"/>
      <c r="C97" s="9"/>
      <c r="D97" s="148" t="s">
        <v>552</v>
      </c>
      <c r="E97" s="149"/>
      <c r="F97" s="149"/>
      <c r="G97" s="149"/>
      <c r="H97" s="149"/>
      <c r="I97" s="149"/>
      <c r="J97" s="150">
        <f>J122</f>
        <v>0</v>
      </c>
      <c r="K97" s="9"/>
      <c r="L97" s="14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3" customFormat="1" ht="19.92" customHeight="1">
      <c r="A98" s="13"/>
      <c r="B98" s="200"/>
      <c r="C98" s="13"/>
      <c r="D98" s="201" t="s">
        <v>553</v>
      </c>
      <c r="E98" s="202"/>
      <c r="F98" s="202"/>
      <c r="G98" s="202"/>
      <c r="H98" s="202"/>
      <c r="I98" s="202"/>
      <c r="J98" s="203">
        <f>J123</f>
        <v>0</v>
      </c>
      <c r="K98" s="13"/>
      <c r="L98" s="200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</row>
    <row r="99" s="13" customFormat="1" ht="19.92" customHeight="1">
      <c r="A99" s="13"/>
      <c r="B99" s="200"/>
      <c r="C99" s="13"/>
      <c r="D99" s="201" t="s">
        <v>554</v>
      </c>
      <c r="E99" s="202"/>
      <c r="F99" s="202"/>
      <c r="G99" s="202"/>
      <c r="H99" s="202"/>
      <c r="I99" s="202"/>
      <c r="J99" s="203">
        <f>J126</f>
        <v>0</v>
      </c>
      <c r="K99" s="13"/>
      <c r="L99" s="200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</row>
    <row r="100" s="13" customFormat="1" ht="19.92" customHeight="1">
      <c r="A100" s="13"/>
      <c r="B100" s="200"/>
      <c r="C100" s="13"/>
      <c r="D100" s="201" t="s">
        <v>555</v>
      </c>
      <c r="E100" s="202"/>
      <c r="F100" s="202"/>
      <c r="G100" s="202"/>
      <c r="H100" s="202"/>
      <c r="I100" s="202"/>
      <c r="J100" s="203">
        <f>J128</f>
        <v>0</v>
      </c>
      <c r="K100" s="13"/>
      <c r="L100" s="200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="13" customFormat="1" ht="19.92" customHeight="1">
      <c r="A101" s="13"/>
      <c r="B101" s="200"/>
      <c r="C101" s="13"/>
      <c r="D101" s="201" t="s">
        <v>556</v>
      </c>
      <c r="E101" s="202"/>
      <c r="F101" s="202"/>
      <c r="G101" s="202"/>
      <c r="H101" s="202"/>
      <c r="I101" s="202"/>
      <c r="J101" s="203">
        <f>J132</f>
        <v>0</v>
      </c>
      <c r="K101" s="13"/>
      <c r="L101" s="200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121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8" t="str">
        <f>E7</f>
        <v>Dobrošov Kiosek - zpevněné plochy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110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VRN - VRN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Dobrošov</v>
      </c>
      <c r="G115" s="37"/>
      <c r="H115" s="37"/>
      <c r="I115" s="31" t="s">
        <v>22</v>
      </c>
      <c r="J115" s="68" t="str">
        <f>IF(J12="","",J12)</f>
        <v>30. 5. 2024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51"/>
      <c r="B120" s="152"/>
      <c r="C120" s="153" t="s">
        <v>122</v>
      </c>
      <c r="D120" s="154" t="s">
        <v>59</v>
      </c>
      <c r="E120" s="154" t="s">
        <v>55</v>
      </c>
      <c r="F120" s="154" t="s">
        <v>56</v>
      </c>
      <c r="G120" s="154" t="s">
        <v>123</v>
      </c>
      <c r="H120" s="154" t="s">
        <v>124</v>
      </c>
      <c r="I120" s="154" t="s">
        <v>125</v>
      </c>
      <c r="J120" s="154" t="s">
        <v>114</v>
      </c>
      <c r="K120" s="155" t="s">
        <v>126</v>
      </c>
      <c r="L120" s="156"/>
      <c r="M120" s="85" t="s">
        <v>1</v>
      </c>
      <c r="N120" s="86" t="s">
        <v>38</v>
      </c>
      <c r="O120" s="86" t="s">
        <v>127</v>
      </c>
      <c r="P120" s="86" t="s">
        <v>128</v>
      </c>
      <c r="Q120" s="86" t="s">
        <v>129</v>
      </c>
      <c r="R120" s="86" t="s">
        <v>130</v>
      </c>
      <c r="S120" s="86" t="s">
        <v>131</v>
      </c>
      <c r="T120" s="87" t="s">
        <v>132</v>
      </c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</row>
    <row r="121" s="2" customFormat="1" ht="22.8" customHeight="1">
      <c r="A121" s="37"/>
      <c r="B121" s="38"/>
      <c r="C121" s="92" t="s">
        <v>133</v>
      </c>
      <c r="D121" s="37"/>
      <c r="E121" s="37"/>
      <c r="F121" s="37"/>
      <c r="G121" s="37"/>
      <c r="H121" s="37"/>
      <c r="I121" s="37"/>
      <c r="J121" s="157">
        <f>BK121</f>
        <v>0</v>
      </c>
      <c r="K121" s="37"/>
      <c r="L121" s="38"/>
      <c r="M121" s="88"/>
      <c r="N121" s="72"/>
      <c r="O121" s="89"/>
      <c r="P121" s="158">
        <f>P122</f>
        <v>0</v>
      </c>
      <c r="Q121" s="89"/>
      <c r="R121" s="158">
        <f>R122</f>
        <v>0</v>
      </c>
      <c r="S121" s="89"/>
      <c r="T121" s="159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116</v>
      </c>
      <c r="BK121" s="160">
        <f>BK122</f>
        <v>0</v>
      </c>
    </row>
    <row r="122" s="11" customFormat="1" ht="25.92" customHeight="1">
      <c r="A122" s="11"/>
      <c r="B122" s="161"/>
      <c r="C122" s="11"/>
      <c r="D122" s="162" t="s">
        <v>73</v>
      </c>
      <c r="E122" s="163" t="s">
        <v>107</v>
      </c>
      <c r="F122" s="163" t="s">
        <v>557</v>
      </c>
      <c r="G122" s="11"/>
      <c r="H122" s="11"/>
      <c r="I122" s="164"/>
      <c r="J122" s="165">
        <f>BK122</f>
        <v>0</v>
      </c>
      <c r="K122" s="11"/>
      <c r="L122" s="161"/>
      <c r="M122" s="166"/>
      <c r="N122" s="167"/>
      <c r="O122" s="167"/>
      <c r="P122" s="168">
        <f>P123+P126+P128+P132</f>
        <v>0</v>
      </c>
      <c r="Q122" s="167"/>
      <c r="R122" s="168">
        <f>R123+R126+R128+R132</f>
        <v>0</v>
      </c>
      <c r="S122" s="167"/>
      <c r="T122" s="169">
        <f>T123+T126+T128+T132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2" t="s">
        <v>153</v>
      </c>
      <c r="AT122" s="170" t="s">
        <v>73</v>
      </c>
      <c r="AU122" s="170" t="s">
        <v>74</v>
      </c>
      <c r="AY122" s="162" t="s">
        <v>136</v>
      </c>
      <c r="BK122" s="171">
        <f>BK123+BK126+BK128+BK132</f>
        <v>0</v>
      </c>
    </row>
    <row r="123" s="11" customFormat="1" ht="22.8" customHeight="1">
      <c r="A123" s="11"/>
      <c r="B123" s="161"/>
      <c r="C123" s="11"/>
      <c r="D123" s="162" t="s">
        <v>73</v>
      </c>
      <c r="E123" s="204" t="s">
        <v>558</v>
      </c>
      <c r="F123" s="204" t="s">
        <v>559</v>
      </c>
      <c r="G123" s="11"/>
      <c r="H123" s="11"/>
      <c r="I123" s="164"/>
      <c r="J123" s="205">
        <f>BK123</f>
        <v>0</v>
      </c>
      <c r="K123" s="11"/>
      <c r="L123" s="161"/>
      <c r="M123" s="166"/>
      <c r="N123" s="167"/>
      <c r="O123" s="167"/>
      <c r="P123" s="168">
        <f>SUM(P124:P125)</f>
        <v>0</v>
      </c>
      <c r="Q123" s="167"/>
      <c r="R123" s="168">
        <f>SUM(R124:R125)</f>
        <v>0</v>
      </c>
      <c r="S123" s="167"/>
      <c r="T123" s="169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62" t="s">
        <v>153</v>
      </c>
      <c r="AT123" s="170" t="s">
        <v>73</v>
      </c>
      <c r="AU123" s="170" t="s">
        <v>82</v>
      </c>
      <c r="AY123" s="162" t="s">
        <v>136</v>
      </c>
      <c r="BK123" s="171">
        <f>SUM(BK124:BK125)</f>
        <v>0</v>
      </c>
    </row>
    <row r="124" s="2" customFormat="1" ht="16.5" customHeight="1">
      <c r="A124" s="37"/>
      <c r="B124" s="172"/>
      <c r="C124" s="173" t="s">
        <v>82</v>
      </c>
      <c r="D124" s="173" t="s">
        <v>137</v>
      </c>
      <c r="E124" s="174" t="s">
        <v>560</v>
      </c>
      <c r="F124" s="175" t="s">
        <v>559</v>
      </c>
      <c r="G124" s="176" t="s">
        <v>561</v>
      </c>
      <c r="H124" s="177">
        <v>1</v>
      </c>
      <c r="I124" s="178"/>
      <c r="J124" s="179">
        <f>ROUND(I124*H124,2)</f>
        <v>0</v>
      </c>
      <c r="K124" s="175" t="s">
        <v>478</v>
      </c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562</v>
      </c>
      <c r="AT124" s="184" t="s">
        <v>137</v>
      </c>
      <c r="AU124" s="184" t="s">
        <v>84</v>
      </c>
      <c r="AY124" s="18" t="s">
        <v>136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562</v>
      </c>
      <c r="BM124" s="184" t="s">
        <v>563</v>
      </c>
    </row>
    <row r="125" s="2" customFormat="1" ht="16.5" customHeight="1">
      <c r="A125" s="37"/>
      <c r="B125" s="172"/>
      <c r="C125" s="173" t="s">
        <v>84</v>
      </c>
      <c r="D125" s="173" t="s">
        <v>137</v>
      </c>
      <c r="E125" s="174" t="s">
        <v>564</v>
      </c>
      <c r="F125" s="175" t="s">
        <v>565</v>
      </c>
      <c r="G125" s="176" t="s">
        <v>561</v>
      </c>
      <c r="H125" s="177">
        <v>1</v>
      </c>
      <c r="I125" s="178"/>
      <c r="J125" s="179">
        <f>ROUND(I125*H125,2)</f>
        <v>0</v>
      </c>
      <c r="K125" s="175" t="s">
        <v>478</v>
      </c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562</v>
      </c>
      <c r="AT125" s="184" t="s">
        <v>137</v>
      </c>
      <c r="AU125" s="184" t="s">
        <v>84</v>
      </c>
      <c r="AY125" s="18" t="s">
        <v>136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562</v>
      </c>
      <c r="BM125" s="184" t="s">
        <v>566</v>
      </c>
    </row>
    <row r="126" s="11" customFormat="1" ht="22.8" customHeight="1">
      <c r="A126" s="11"/>
      <c r="B126" s="161"/>
      <c r="C126" s="11"/>
      <c r="D126" s="162" t="s">
        <v>73</v>
      </c>
      <c r="E126" s="204" t="s">
        <v>567</v>
      </c>
      <c r="F126" s="204" t="s">
        <v>568</v>
      </c>
      <c r="G126" s="11"/>
      <c r="H126" s="11"/>
      <c r="I126" s="164"/>
      <c r="J126" s="205">
        <f>BK126</f>
        <v>0</v>
      </c>
      <c r="K126" s="11"/>
      <c r="L126" s="161"/>
      <c r="M126" s="166"/>
      <c r="N126" s="167"/>
      <c r="O126" s="167"/>
      <c r="P126" s="168">
        <f>P127</f>
        <v>0</v>
      </c>
      <c r="Q126" s="167"/>
      <c r="R126" s="168">
        <f>R127</f>
        <v>0</v>
      </c>
      <c r="S126" s="167"/>
      <c r="T126" s="169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62" t="s">
        <v>153</v>
      </c>
      <c r="AT126" s="170" t="s">
        <v>73</v>
      </c>
      <c r="AU126" s="170" t="s">
        <v>82</v>
      </c>
      <c r="AY126" s="162" t="s">
        <v>136</v>
      </c>
      <c r="BK126" s="171">
        <f>BK127</f>
        <v>0</v>
      </c>
    </row>
    <row r="127" s="2" customFormat="1" ht="16.5" customHeight="1">
      <c r="A127" s="37"/>
      <c r="B127" s="172"/>
      <c r="C127" s="173" t="s">
        <v>145</v>
      </c>
      <c r="D127" s="173" t="s">
        <v>137</v>
      </c>
      <c r="E127" s="174" t="s">
        <v>569</v>
      </c>
      <c r="F127" s="175" t="s">
        <v>568</v>
      </c>
      <c r="G127" s="176" t="s">
        <v>561</v>
      </c>
      <c r="H127" s="177">
        <v>1</v>
      </c>
      <c r="I127" s="178"/>
      <c r="J127" s="179">
        <f>ROUND(I127*H127,2)</f>
        <v>0</v>
      </c>
      <c r="K127" s="175" t="s">
        <v>478</v>
      </c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562</v>
      </c>
      <c r="AT127" s="184" t="s">
        <v>137</v>
      </c>
      <c r="AU127" s="184" t="s">
        <v>84</v>
      </c>
      <c r="AY127" s="18" t="s">
        <v>136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562</v>
      </c>
      <c r="BM127" s="184" t="s">
        <v>570</v>
      </c>
    </row>
    <row r="128" s="11" customFormat="1" ht="22.8" customHeight="1">
      <c r="A128" s="11"/>
      <c r="B128" s="161"/>
      <c r="C128" s="11"/>
      <c r="D128" s="162" t="s">
        <v>73</v>
      </c>
      <c r="E128" s="204" t="s">
        <v>571</v>
      </c>
      <c r="F128" s="204" t="s">
        <v>572</v>
      </c>
      <c r="G128" s="11"/>
      <c r="H128" s="11"/>
      <c r="I128" s="164"/>
      <c r="J128" s="205">
        <f>BK128</f>
        <v>0</v>
      </c>
      <c r="K128" s="11"/>
      <c r="L128" s="161"/>
      <c r="M128" s="166"/>
      <c r="N128" s="167"/>
      <c r="O128" s="167"/>
      <c r="P128" s="168">
        <f>SUM(P129:P131)</f>
        <v>0</v>
      </c>
      <c r="Q128" s="167"/>
      <c r="R128" s="168">
        <f>SUM(R129:R131)</f>
        <v>0</v>
      </c>
      <c r="S128" s="167"/>
      <c r="T128" s="169">
        <f>SUM(T129:T131)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62" t="s">
        <v>153</v>
      </c>
      <c r="AT128" s="170" t="s">
        <v>73</v>
      </c>
      <c r="AU128" s="170" t="s">
        <v>82</v>
      </c>
      <c r="AY128" s="162" t="s">
        <v>136</v>
      </c>
      <c r="BK128" s="171">
        <f>SUM(BK129:BK131)</f>
        <v>0</v>
      </c>
    </row>
    <row r="129" s="2" customFormat="1" ht="16.5" customHeight="1">
      <c r="A129" s="37"/>
      <c r="B129" s="172"/>
      <c r="C129" s="173" t="s">
        <v>141</v>
      </c>
      <c r="D129" s="173" t="s">
        <v>137</v>
      </c>
      <c r="E129" s="174" t="s">
        <v>573</v>
      </c>
      <c r="F129" s="175" t="s">
        <v>572</v>
      </c>
      <c r="G129" s="176" t="s">
        <v>561</v>
      </c>
      <c r="H129" s="177">
        <v>1</v>
      </c>
      <c r="I129" s="178"/>
      <c r="J129" s="179">
        <f>ROUND(I129*H129,2)</f>
        <v>0</v>
      </c>
      <c r="K129" s="175" t="s">
        <v>478</v>
      </c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562</v>
      </c>
      <c r="AT129" s="184" t="s">
        <v>137</v>
      </c>
      <c r="AU129" s="184" t="s">
        <v>84</v>
      </c>
      <c r="AY129" s="18" t="s">
        <v>136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562</v>
      </c>
      <c r="BM129" s="184" t="s">
        <v>574</v>
      </c>
    </row>
    <row r="130" s="12" customFormat="1">
      <c r="A130" s="12"/>
      <c r="B130" s="186"/>
      <c r="C130" s="12"/>
      <c r="D130" s="187" t="s">
        <v>259</v>
      </c>
      <c r="E130" s="188" t="s">
        <v>1</v>
      </c>
      <c r="F130" s="189" t="s">
        <v>575</v>
      </c>
      <c r="G130" s="12"/>
      <c r="H130" s="190">
        <v>1</v>
      </c>
      <c r="I130" s="191"/>
      <c r="J130" s="12"/>
      <c r="K130" s="12"/>
      <c r="L130" s="186"/>
      <c r="M130" s="192"/>
      <c r="N130" s="193"/>
      <c r="O130" s="193"/>
      <c r="P130" s="193"/>
      <c r="Q130" s="193"/>
      <c r="R130" s="193"/>
      <c r="S130" s="193"/>
      <c r="T130" s="19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188" t="s">
        <v>259</v>
      </c>
      <c r="AU130" s="188" t="s">
        <v>84</v>
      </c>
      <c r="AV130" s="12" t="s">
        <v>84</v>
      </c>
      <c r="AW130" s="12" t="s">
        <v>31</v>
      </c>
      <c r="AX130" s="12" t="s">
        <v>82</v>
      </c>
      <c r="AY130" s="188" t="s">
        <v>136</v>
      </c>
    </row>
    <row r="131" s="2" customFormat="1" ht="16.5" customHeight="1">
      <c r="A131" s="37"/>
      <c r="B131" s="172"/>
      <c r="C131" s="173" t="s">
        <v>153</v>
      </c>
      <c r="D131" s="173" t="s">
        <v>137</v>
      </c>
      <c r="E131" s="174" t="s">
        <v>576</v>
      </c>
      <c r="F131" s="175" t="s">
        <v>577</v>
      </c>
      <c r="G131" s="176" t="s">
        <v>561</v>
      </c>
      <c r="H131" s="177">
        <v>1</v>
      </c>
      <c r="I131" s="178"/>
      <c r="J131" s="179">
        <f>ROUND(I131*H131,2)</f>
        <v>0</v>
      </c>
      <c r="K131" s="175" t="s">
        <v>1</v>
      </c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562</v>
      </c>
      <c r="AT131" s="184" t="s">
        <v>137</v>
      </c>
      <c r="AU131" s="184" t="s">
        <v>84</v>
      </c>
      <c r="AY131" s="18" t="s">
        <v>136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562</v>
      </c>
      <c r="BM131" s="184" t="s">
        <v>578</v>
      </c>
    </row>
    <row r="132" s="11" customFormat="1" ht="22.8" customHeight="1">
      <c r="A132" s="11"/>
      <c r="B132" s="161"/>
      <c r="C132" s="11"/>
      <c r="D132" s="162" t="s">
        <v>73</v>
      </c>
      <c r="E132" s="204" t="s">
        <v>579</v>
      </c>
      <c r="F132" s="204" t="s">
        <v>580</v>
      </c>
      <c r="G132" s="11"/>
      <c r="H132" s="11"/>
      <c r="I132" s="164"/>
      <c r="J132" s="205">
        <f>BK132</f>
        <v>0</v>
      </c>
      <c r="K132" s="11"/>
      <c r="L132" s="161"/>
      <c r="M132" s="166"/>
      <c r="N132" s="167"/>
      <c r="O132" s="167"/>
      <c r="P132" s="168">
        <f>P133</f>
        <v>0</v>
      </c>
      <c r="Q132" s="167"/>
      <c r="R132" s="168">
        <f>R133</f>
        <v>0</v>
      </c>
      <c r="S132" s="167"/>
      <c r="T132" s="169">
        <f>T133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162" t="s">
        <v>153</v>
      </c>
      <c r="AT132" s="170" t="s">
        <v>73</v>
      </c>
      <c r="AU132" s="170" t="s">
        <v>82</v>
      </c>
      <c r="AY132" s="162" t="s">
        <v>136</v>
      </c>
      <c r="BK132" s="171">
        <f>BK133</f>
        <v>0</v>
      </c>
    </row>
    <row r="133" s="2" customFormat="1" ht="16.5" customHeight="1">
      <c r="A133" s="37"/>
      <c r="B133" s="172"/>
      <c r="C133" s="173" t="s">
        <v>149</v>
      </c>
      <c r="D133" s="173" t="s">
        <v>137</v>
      </c>
      <c r="E133" s="174" t="s">
        <v>581</v>
      </c>
      <c r="F133" s="175" t="s">
        <v>580</v>
      </c>
      <c r="G133" s="176" t="s">
        <v>357</v>
      </c>
      <c r="H133" s="177">
        <v>1</v>
      </c>
      <c r="I133" s="178"/>
      <c r="J133" s="179">
        <f>ROUND(I133*H133,2)</f>
        <v>0</v>
      </c>
      <c r="K133" s="175" t="s">
        <v>478</v>
      </c>
      <c r="L133" s="38"/>
      <c r="M133" s="195" t="s">
        <v>1</v>
      </c>
      <c r="N133" s="196" t="s">
        <v>39</v>
      </c>
      <c r="O133" s="197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562</v>
      </c>
      <c r="AT133" s="184" t="s">
        <v>137</v>
      </c>
      <c r="AU133" s="184" t="s">
        <v>84</v>
      </c>
      <c r="AY133" s="18" t="s">
        <v>136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562</v>
      </c>
      <c r="BM133" s="184" t="s">
        <v>582</v>
      </c>
    </row>
    <row r="134" s="2" customFormat="1" ht="6.96" customHeight="1">
      <c r="A134" s="37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38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 Hlušek</dc:creator>
  <cp:lastModifiedBy>Michael Hlušek</cp:lastModifiedBy>
  <dcterms:created xsi:type="dcterms:W3CDTF">2024-06-04T08:30:26Z</dcterms:created>
  <dcterms:modified xsi:type="dcterms:W3CDTF">2024-06-04T08:30:29Z</dcterms:modified>
</cp:coreProperties>
</file>